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'BRPL'!$A$1:$Q$174</definedName>
    <definedName name="_xlnm.Print_Area" localSheetId="1">'BYPL'!$A$1:$Q$167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'NDPL'!$A$1:$Q$158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<sst xmlns="http://schemas.openxmlformats.org/spreadsheetml/2006/main" count="1478" uniqueCount="425">
  <si>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</si>
  <si>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</si>
  <si>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</si>
  <si>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</si>
  <si>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</si>
  <si>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</si>
  <si>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</si>
  <si>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</si>
  <si>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</si>
  <si>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</si>
  <si>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</si>
  <si>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</si>
  <si>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</si>
  <si>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</si>
  <si>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</si>
  <si>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</si>
  <si>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</si>
  <si>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</si>
  <si>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</si>
  <si>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</si>
  <si>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</si>
  <si>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</si>
  <si>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</si>
  <si>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</si>
  <si>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</si>
  <si>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</si>
  <si>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</si>
  <si>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</si>
  <si>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</si>
  <si>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</si>
  <si>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</si>
  <si>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</si>
  <si>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</si>
  <si>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</si>
  <si>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</si>
  <si>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</si>
  <si>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</si>
  <si>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</si>
  <si>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</si>
  <si>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</si>
  <si>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</si>
  <si>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</si>
  <si>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</si>
  <si>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</si>
  <si>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</si>
  <si>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</si>
  <si>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</si>
  <si>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</si>
  <si>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</si>
  <si>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</si>
  <si>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</si>
  <si>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</si>
  <si>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</si>
  <si>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</si>
  <si>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</si>
  <si>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</si>
  <si>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</si>
  <si>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</si>
  <si>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</si>
  <si>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</si>
  <si>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</si>
  <si>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</si>
  <si>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</si>
  <si>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</si>
  <si>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</si>
  <si>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</si>
  <si>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</si>
  <si>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</si>
  <si>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</si>
  <si>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</si>
  <si>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</si>
  <si>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</si>
  <si>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</si>
  <si>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</si>
  <si>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</si>
  <si>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</si>
  <si>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</si>
  <si>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</si>
  <si>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</si>
  <si>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</si>
  <si>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</si>
  <si>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</si>
  <si>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</si>
  <si>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</si>
  <si>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</si>
  <si>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</si>
  <si>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</si>
  <si>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</si>
  <si>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</si>
  <si>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</si>
  <si>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</si>
  <si>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</si>
  <si>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</si>
  <si>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</si>
  <si>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</si>
  <si>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</si>
  <si>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</si>
  <si>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</si>
  <si>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</si>
  <si>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</si>
  <si>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</si>
  <si>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</si>
  <si>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</si>
  <si>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</si>
  <si>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</si>
  <si>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</si>
  <si>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</si>
  <si>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</si>
  <si>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</si>
  <si>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</si>
  <si>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</si>
  <si>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</si>
  <si>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</si>
  <si>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</si>
  <si>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</si>
  <si>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</si>
  <si>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</si>
  <si>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</si>
  <si>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</si>
  <si>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</si>
  <si>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</si>
  <si>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</si>
  <si>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</si>
  <si>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</si>
  <si>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</si>
  <si>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</si>
  <si>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</si>
  <si>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</si>
  <si>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</si>
  <si>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</si>
  <si>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</si>
  <si>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</si>
  <si>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</si>
  <si>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</si>
  <si>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</si>
  <si>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</si>
  <si>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</si>
  <si>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</si>
  <si>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</si>
  <si>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</si>
  <si>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</si>
  <si>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</si>
  <si>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</si>
  <si>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</si>
  <si>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</si>
  <si>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</si>
  <si>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</si>
  <si>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</si>
  <si>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</si>
  <si>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</si>
  <si>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</si>
  <si>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</si>
  <si>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</si>
  <si>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</si>
  <si>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</si>
  <si>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</si>
  <si>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</si>
  <si>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</si>
  <si>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</si>
  <si>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</si>
  <si>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</si>
  <si>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</si>
  <si>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</si>
  <si>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</si>
  <si>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</si>
  <si>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</si>
  <si>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</si>
  <si>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</si>
  <si>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</si>
  <si>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</si>
  <si>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</si>
  <si>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</si>
  <si>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</si>
  <si>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</si>
  <si>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</si>
  <si>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</si>
  <si>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</si>
  <si>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</si>
  <si>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</si>
  <si>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</si>
  <si>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</si>
  <si>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</si>
  <si>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</si>
  <si>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</si>
  <si>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</si>
  <si>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</si>
  <si>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</si>
  <si>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</si>
  <si>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</si>
  <si>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</si>
  <si>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</si>
  <si>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</si>
  <si>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</si>
  <si>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</si>
  <si>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</si>
  <si>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</si>
  <si>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</si>
  <si>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</si>
  <si>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</si>
  <si>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</si>
  <si>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</si>
  <si>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</si>
  <si>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</si>
  <si>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</si>
  <si>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</si>
  <si>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</si>
  <si>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</si>
  <si>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</si>
  <si>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</si>
  <si>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</si>
  <si>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</si>
  <si>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</si>
  <si>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</si>
  <si>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</si>
  <si>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</si>
  <si>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</si>
  <si>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</si>
  <si>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</si>
  <si>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</si>
  <si>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</si>
  <si>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</si>
  <si>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</si>
  <si>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</si>
  <si>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</si>
  <si>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</si>
  <si>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</si>
  <si>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</si>
  <si>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</si>
  <si>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</si>
  <si>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</si>
  <si>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</si>
  <si>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</si>
  <si>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</si>
  <si>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</si>
  <si>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</si>
  <si>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</si>
  <si>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</si>
  <si>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</si>
  <si>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</si>
  <si>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</si>
  <si>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</si>
  <si>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</si>
  <si>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</si>
  <si>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</si>
  <si>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</si>
  <si>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</si>
  <si>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</si>
  <si>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</si>
  <si>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</si>
  <si>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</si>
  <si>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</si>
  <si>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</si>
  <si>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</si>
  <si>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</si>
  <si>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</si>
  <si>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</si>
  <si>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</si>
  <si>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</si>
  <si>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</si>
  <si>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</si>
  <si>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</si>
  <si>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</si>
  <si>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</si>
  <si>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</si>
  <si>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</si>
  <si>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</si>
  <si>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</si>
  <si>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</si>
  <si>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</si>
  <si>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</si>
  <si>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</si>
  <si>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</si>
  <si>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</si>
  <si>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</si>
  <si>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</si>
  <si>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</si>
  <si>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</si>
  <si>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</si>
  <si>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</si>
  <si>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</si>
  <si>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</si>
  <si>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</si>
  <si>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</si>
  <si>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</si>
  <si>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</si>
  <si>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</si>
  <si>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</si>
  <si>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</si>
  <si>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</si>
  <si>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</si>
  <si>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</si>
  <si>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</si>
  <si>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</si>
  <si>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</si>
  <si>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</si>
  <si>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</si>
  <si>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</si>
  <si>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</si>
  <si>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</si>
  <si>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</si>
  <si>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</si>
  <si>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</si>
  <si>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</si>
  <si>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</si>
  <si>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</si>
  <si>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</si>
  <si>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</si>
  <si>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</si>
  <si>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</si>
  <si>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</si>
  <si>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</si>
  <si>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</si>
  <si>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</si>
  <si>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</si>
  <si>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</si>
  <si>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</si>
  <si>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</si>
  <si>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</si>
  <si>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</si>
  <si>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</si>
  <si>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</si>
  <si>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</si>
  <si>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</si>
  <si>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</si>
  <si>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</si>
  <si>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</si>
  <si>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</si>
  <si>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</si>
  <si>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</si>
  <si>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</si>
  <si>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</si>
  <si>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</si>
  <si>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</si>
  <si>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</si>
  <si>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</si>
  <si>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</si>
  <si>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</si>
  <si>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</si>
  <si>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</si>
  <si>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</si>
  <si>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</si>
  <si>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</si>
  <si>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</si>
  <si>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</si>
  <si>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</si>
  <si>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</si>
  <si>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</si>
  <si>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</si>
  <si>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</si>
  <si>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</si>
  <si>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</si>
  <si>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</si>
  <si>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</si>
  <si>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</si>
  <si>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</si>
  <si>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</si>
  <si>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</si>
  <si>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</si>
  <si>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</si>
  <si>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</si>
  <si>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</si>
  <si>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</si>
  <si>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</si>
  <si>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</si>
  <si>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</si>
  <si>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</si>
  <si>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</si>
  <si>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</si>
  <si>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</si>
  <si>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</si>
  <si>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</si>
  <si>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</si>
  <si>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</si>
  <si>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</si>
  <si>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</si>
  <si>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</si>
  <si>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</si>
  <si>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</si>
  <si>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</si>
  <si>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</si>
  <si>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</si>
  <si>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</si>
  <si>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</si>
  <si>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</si>
  <si>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</si>
  <si>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</si>
  <si>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</si>
  <si>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</si>
  <si>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</si>
  <si>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</si>
  <si>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</si>
  <si>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</si>
  <si>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</si>
  <si>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</si>
  <si>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</si>
  <si>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</si>
  <si>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</si>
  <si>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</si>
  <si>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</si>
  <si>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</si>
  <si>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</si>
  <si>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</si>
  <si>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</si>
  <si>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</si>
  <si>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</si>
  <si>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</si>
  <si>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</si>
  <si>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</si>
  <si>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</si>
  <si>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</si>
  <si>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</si>
  <si>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</si>
  <si>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 xml:space="preserve">                           PERIOD 1st MARCH-2013 TO 31st MARCH-2013 </t>
  </si>
  <si>
    <t>MARCH-2013</t>
  </si>
  <si>
    <t>FINAL READING 01/04/2013</t>
  </si>
  <si>
    <t>INTIAL READING 01/03/2013</t>
  </si>
  <si>
    <t>4864948 replaced with 4865050 on 04/03/13</t>
  </si>
  <si>
    <t>FINAL READING DATE is 25/3/13</t>
  </si>
  <si>
    <t>ROLL OVER</t>
  </si>
  <si>
    <t>FINAL READING date is 25/3/13</t>
  </si>
  <si>
    <t>OFF</t>
  </si>
  <si>
    <t>Final reading date is 25/03/13</t>
  </si>
  <si>
    <t>Final reading date is 25/3/13</t>
  </si>
  <si>
    <t>METER FAULTY</t>
  </si>
  <si>
    <t>Note :Sharing taken from wk-50 abt bill 2012-13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</si>
</sst>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00000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8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13" fillId="20" borderId="11" xfId="0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2" fontId="4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1" fontId="13" fillId="20" borderId="15" xfId="0" applyNumberFormat="1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 vertical="center"/>
    </xf>
    <xf numFmtId="2" fontId="0" fillId="21" borderId="0" xfId="0" applyNumberFormat="1" applyFont="1" applyFill="1" applyBorder="1" applyAlignment="1">
      <alignment vertical="center"/>
    </xf>
    <xf numFmtId="1" fontId="0" fillId="21" borderId="0" xfId="0" applyNumberFormat="1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2" fontId="0" fillId="21" borderId="0" xfId="0" applyNumberFormat="1" applyFont="1" applyFill="1" applyBorder="1" applyAlignment="1">
      <alignment horizontal="left" vertical="center"/>
    </xf>
    <xf numFmtId="1" fontId="0" fillId="21" borderId="15" xfId="0" applyNumberFormat="1" applyFont="1" applyFill="1" applyBorder="1" applyAlignment="1">
      <alignment horizontal="center" vertical="center"/>
    </xf>
    <xf numFmtId="0" fontId="20" fillId="21" borderId="11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 vertical="center"/>
    </xf>
    <xf numFmtId="0" fontId="19" fillId="21" borderId="0" xfId="0" applyFont="1" applyFill="1" applyBorder="1" applyAlignment="1">
      <alignment horizontal="center"/>
    </xf>
    <xf numFmtId="0" fontId="13" fillId="21" borderId="16" xfId="0" applyFont="1" applyFill="1" applyBorder="1" applyAlignment="1">
      <alignment horizontal="center"/>
    </xf>
    <xf numFmtId="2" fontId="13" fillId="21" borderId="17" xfId="0" applyNumberFormat="1" applyFont="1" applyFill="1" applyBorder="1" applyAlignment="1">
      <alignment/>
    </xf>
    <xf numFmtId="1" fontId="13" fillId="21" borderId="17" xfId="0" applyNumberFormat="1" applyFont="1" applyFill="1" applyBorder="1" applyAlignment="1">
      <alignment horizontal="center"/>
    </xf>
    <xf numFmtId="2" fontId="4" fillId="21" borderId="17" xfId="0" applyNumberFormat="1" applyFont="1" applyFill="1" applyBorder="1" applyAlignment="1">
      <alignment horizontal="center"/>
    </xf>
    <xf numFmtId="0" fontId="4" fillId="21" borderId="17" xfId="0" applyFont="1" applyFill="1" applyBorder="1" applyAlignment="1">
      <alignment/>
    </xf>
    <xf numFmtId="1" fontId="13" fillId="21" borderId="18" xfId="0" applyNumberFormat="1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49" fillId="20" borderId="11" xfId="0" applyFont="1" applyFill="1" applyBorder="1" applyAlignment="1">
      <alignment horizontal="center"/>
    </xf>
    <xf numFmtId="0" fontId="49" fillId="20" borderId="0" xfId="0" applyFont="1" applyFill="1" applyBorder="1" applyAlignment="1">
      <alignment/>
    </xf>
    <xf numFmtId="0" fontId="49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19" fillId="20" borderId="0" xfId="0" applyFont="1" applyFill="1" applyBorder="1" applyAlignment="1">
      <alignment horizontal="center"/>
    </xf>
    <xf numFmtId="170" fontId="23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="70" zoomScaleNormal="85" zoomScaleSheetLayoutView="70" zoomScalePageLayoutView="0" workbookViewId="0" topLeftCell="A1">
      <selection activeCell="H30" sqref="H30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1.57421875" style="0" customWidth="1"/>
  </cols>
  <sheetData>
    <row r="1" spans="1:17" ht="26.25">
      <c r="A1" s="1" t="s">
        <v>245</v>
      </c>
      <c r="Q1" s="219" t="s">
        <v>413</v>
      </c>
    </row>
    <row r="2" spans="1:11" ht="15">
      <c r="A2" s="18" t="s">
        <v>246</v>
      </c>
      <c r="K2" s="100"/>
    </row>
    <row r="3" spans="1:8" ht="23.25">
      <c r="A3" s="226" t="s">
        <v>0</v>
      </c>
      <c r="H3" s="4"/>
    </row>
    <row r="4" spans="1:16" ht="24" thickBot="1">
      <c r="A4" s="226" t="s">
        <v>247</v>
      </c>
      <c r="G4" s="21"/>
      <c r="H4" s="21"/>
      <c r="I4" s="100" t="s">
        <v>407</v>
      </c>
      <c r="J4" s="21"/>
      <c r="K4" s="21"/>
      <c r="L4" s="21"/>
      <c r="M4" s="21"/>
      <c r="N4" s="100" t="s">
        <v>408</v>
      </c>
      <c r="O4" s="21"/>
      <c r="P4" s="21"/>
    </row>
    <row r="5" spans="1:17" s="5" customFormat="1" ht="58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">
        <v>414</v>
      </c>
      <c r="H5" s="41" t="s">
        <v>415</v>
      </c>
      <c r="I5" s="41" t="s">
        <v>4</v>
      </c>
      <c r="J5" s="41" t="s">
        <v>5</v>
      </c>
      <c r="K5" s="42" t="s">
        <v>6</v>
      </c>
      <c r="L5" s="43" t="str">
        <f>G5</f>
        <v>FINAL READING 01/04/2013</v>
      </c>
      <c r="M5" s="41" t="str">
        <f>H5</f>
        <v>INTIAL READING 01/03/2013</v>
      </c>
      <c r="N5" s="41" t="s">
        <v>4</v>
      </c>
      <c r="O5" s="41" t="s">
        <v>5</v>
      </c>
      <c r="P5" s="42" t="s">
        <v>6</v>
      </c>
      <c r="Q5" s="42" t="s">
        <v>318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1"/>
      <c r="B7" s="459"/>
      <c r="C7" s="422"/>
      <c r="D7" s="422"/>
      <c r="E7" s="422"/>
      <c r="F7" s="422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3"/>
      <c r="B8" s="461" t="s">
        <v>14</v>
      </c>
      <c r="C8" s="440"/>
      <c r="D8" s="469"/>
      <c r="E8" s="469"/>
      <c r="F8" s="440"/>
      <c r="G8" s="446"/>
      <c r="H8" s="23"/>
      <c r="I8" s="23"/>
      <c r="J8" s="23"/>
      <c r="K8" s="242"/>
      <c r="L8" s="102"/>
      <c r="M8" s="23"/>
      <c r="N8" s="23"/>
      <c r="O8" s="23"/>
      <c r="P8" s="242"/>
      <c r="Q8" s="184"/>
    </row>
    <row r="9" spans="1:17" ht="18.75" customHeight="1">
      <c r="A9" s="353">
        <v>1</v>
      </c>
      <c r="B9" s="460" t="s">
        <v>15</v>
      </c>
      <c r="C9" s="440">
        <v>4864925</v>
      </c>
      <c r="D9" s="468" t="s">
        <v>12</v>
      </c>
      <c r="E9" s="429" t="s">
        <v>355</v>
      </c>
      <c r="F9" s="440">
        <v>-1000</v>
      </c>
      <c r="G9" s="449">
        <v>998435</v>
      </c>
      <c r="H9" s="450">
        <v>999531</v>
      </c>
      <c r="I9" s="450">
        <f>G9-H9</f>
        <v>-1096</v>
      </c>
      <c r="J9" s="450">
        <f aca="true" t="shared" si="0" ref="J9:J59">$F9*I9</f>
        <v>1096000</v>
      </c>
      <c r="K9" s="457">
        <f aca="true" t="shared" si="1" ref="K9:K59">J9/1000000</f>
        <v>1.096</v>
      </c>
      <c r="L9" s="449">
        <v>999999</v>
      </c>
      <c r="M9" s="450">
        <v>1000000</v>
      </c>
      <c r="N9" s="450">
        <f>L9-M9</f>
        <v>-1</v>
      </c>
      <c r="O9" s="450">
        <f aca="true" t="shared" si="2" ref="O9:O59">$F9*N9</f>
        <v>1000</v>
      </c>
      <c r="P9" s="457">
        <f aca="true" t="shared" si="3" ref="P9:P59">O9/1000000</f>
        <v>0.001</v>
      </c>
      <c r="Q9" s="741" t="s">
        <v>418</v>
      </c>
    </row>
    <row r="10" spans="1:17" ht="16.5">
      <c r="A10" s="353">
        <v>2</v>
      </c>
      <c r="B10" s="460" t="s">
        <v>389</v>
      </c>
      <c r="C10" s="440">
        <v>5128432</v>
      </c>
      <c r="D10" s="468" t="s">
        <v>12</v>
      </c>
      <c r="E10" s="429" t="s">
        <v>355</v>
      </c>
      <c r="F10" s="440">
        <v>-1000</v>
      </c>
      <c r="G10" s="446">
        <v>250</v>
      </c>
      <c r="H10" s="447">
        <v>355</v>
      </c>
      <c r="I10" s="447">
        <f>G10-H10</f>
        <v>-105</v>
      </c>
      <c r="J10" s="447">
        <f t="shared" si="0"/>
        <v>105000</v>
      </c>
      <c r="K10" s="448">
        <f t="shared" si="1"/>
        <v>0.105</v>
      </c>
      <c r="L10" s="446">
        <v>999286</v>
      </c>
      <c r="M10" s="447">
        <v>999398</v>
      </c>
      <c r="N10" s="447">
        <f>L10-M10</f>
        <v>-112</v>
      </c>
      <c r="O10" s="447">
        <f t="shared" si="2"/>
        <v>112000</v>
      </c>
      <c r="P10" s="448">
        <f t="shared" si="3"/>
        <v>0.112</v>
      </c>
      <c r="Q10" s="705"/>
    </row>
    <row r="11" spans="1:17" ht="15.75" customHeight="1">
      <c r="A11" s="353">
        <v>3</v>
      </c>
      <c r="B11" s="460" t="s">
        <v>17</v>
      </c>
      <c r="C11" s="440">
        <v>4864905</v>
      </c>
      <c r="D11" s="468" t="s">
        <v>12</v>
      </c>
      <c r="E11" s="429" t="s">
        <v>355</v>
      </c>
      <c r="F11" s="440">
        <v>-1000</v>
      </c>
      <c r="G11" s="446">
        <v>12804</v>
      </c>
      <c r="H11" s="447">
        <v>13811</v>
      </c>
      <c r="I11" s="447">
        <f aca="true" t="shared" si="4" ref="I11:I59">G11-H11</f>
        <v>-1007</v>
      </c>
      <c r="J11" s="447">
        <f t="shared" si="0"/>
        <v>1007000</v>
      </c>
      <c r="K11" s="448">
        <f t="shared" si="1"/>
        <v>1.007</v>
      </c>
      <c r="L11" s="446">
        <v>996384</v>
      </c>
      <c r="M11" s="447">
        <v>996384</v>
      </c>
      <c r="N11" s="447">
        <f>L11-M11</f>
        <v>0</v>
      </c>
      <c r="O11" s="447">
        <f t="shared" si="2"/>
        <v>0</v>
      </c>
      <c r="P11" s="448">
        <f t="shared" si="3"/>
        <v>0</v>
      </c>
      <c r="Q11" s="184"/>
    </row>
    <row r="12" spans="1:17" ht="15.75" customHeight="1">
      <c r="A12" s="353"/>
      <c r="B12" s="461" t="s">
        <v>18</v>
      </c>
      <c r="C12" s="440"/>
      <c r="D12" s="469"/>
      <c r="E12" s="469"/>
      <c r="F12" s="440"/>
      <c r="G12" s="446"/>
      <c r="H12" s="447"/>
      <c r="I12" s="447"/>
      <c r="J12" s="447"/>
      <c r="K12" s="448"/>
      <c r="L12" s="446"/>
      <c r="M12" s="447"/>
      <c r="N12" s="447"/>
      <c r="O12" s="447"/>
      <c r="P12" s="448"/>
      <c r="Q12" s="184"/>
    </row>
    <row r="13" spans="1:17" ht="15.75" customHeight="1">
      <c r="A13" s="353">
        <v>4</v>
      </c>
      <c r="B13" s="460" t="s">
        <v>15</v>
      </c>
      <c r="C13" s="440">
        <v>4864912</v>
      </c>
      <c r="D13" s="468" t="s">
        <v>12</v>
      </c>
      <c r="E13" s="429" t="s">
        <v>355</v>
      </c>
      <c r="F13" s="440">
        <v>-1000</v>
      </c>
      <c r="G13" s="446">
        <v>976179</v>
      </c>
      <c r="H13" s="447">
        <v>976376</v>
      </c>
      <c r="I13" s="447">
        <f t="shared" si="4"/>
        <v>-197</v>
      </c>
      <c r="J13" s="447">
        <f t="shared" si="0"/>
        <v>197000</v>
      </c>
      <c r="K13" s="448">
        <f t="shared" si="1"/>
        <v>0.197</v>
      </c>
      <c r="L13" s="446">
        <v>977834</v>
      </c>
      <c r="M13" s="447">
        <v>977886</v>
      </c>
      <c r="N13" s="447">
        <f>L13-M13</f>
        <v>-52</v>
      </c>
      <c r="O13" s="447">
        <f t="shared" si="2"/>
        <v>52000</v>
      </c>
      <c r="P13" s="448">
        <f t="shared" si="3"/>
        <v>0.052</v>
      </c>
      <c r="Q13" s="184"/>
    </row>
    <row r="14" spans="1:17" ht="15.75" customHeight="1">
      <c r="A14" s="353">
        <v>5</v>
      </c>
      <c r="B14" s="460" t="s">
        <v>16</v>
      </c>
      <c r="C14" s="440">
        <v>4864913</v>
      </c>
      <c r="D14" s="468" t="s">
        <v>12</v>
      </c>
      <c r="E14" s="429" t="s">
        <v>355</v>
      </c>
      <c r="F14" s="440">
        <v>-1000</v>
      </c>
      <c r="G14" s="446">
        <v>918918</v>
      </c>
      <c r="H14" s="447">
        <v>919344</v>
      </c>
      <c r="I14" s="447">
        <f t="shared" si="4"/>
        <v>-426</v>
      </c>
      <c r="J14" s="447">
        <f t="shared" si="0"/>
        <v>426000</v>
      </c>
      <c r="K14" s="448">
        <f t="shared" si="1"/>
        <v>0.426</v>
      </c>
      <c r="L14" s="446">
        <v>946538</v>
      </c>
      <c r="M14" s="447">
        <v>946538</v>
      </c>
      <c r="N14" s="447">
        <f>L14-M14</f>
        <v>0</v>
      </c>
      <c r="O14" s="447">
        <f t="shared" si="2"/>
        <v>0</v>
      </c>
      <c r="P14" s="448">
        <f t="shared" si="3"/>
        <v>0</v>
      </c>
      <c r="Q14" s="184"/>
    </row>
    <row r="15" spans="1:17" ht="15.75" customHeight="1">
      <c r="A15" s="353"/>
      <c r="B15" s="461" t="s">
        <v>21</v>
      </c>
      <c r="C15" s="440"/>
      <c r="D15" s="469"/>
      <c r="E15" s="429"/>
      <c r="F15" s="440"/>
      <c r="G15" s="446"/>
      <c r="H15" s="447"/>
      <c r="I15" s="447"/>
      <c r="J15" s="447"/>
      <c r="K15" s="448"/>
      <c r="L15" s="446"/>
      <c r="M15" s="447"/>
      <c r="N15" s="447"/>
      <c r="O15" s="447"/>
      <c r="P15" s="448"/>
      <c r="Q15" s="184"/>
    </row>
    <row r="16" spans="1:17" ht="15.75" customHeight="1">
      <c r="A16" s="353">
        <v>6</v>
      </c>
      <c r="B16" s="460" t="s">
        <v>15</v>
      </c>
      <c r="C16" s="440">
        <v>4864982</v>
      </c>
      <c r="D16" s="468" t="s">
        <v>12</v>
      </c>
      <c r="E16" s="429" t="s">
        <v>355</v>
      </c>
      <c r="F16" s="440">
        <v>-1000</v>
      </c>
      <c r="G16" s="446">
        <v>18611</v>
      </c>
      <c r="H16" s="447">
        <v>18631</v>
      </c>
      <c r="I16" s="447">
        <f t="shared" si="4"/>
        <v>-20</v>
      </c>
      <c r="J16" s="447">
        <f t="shared" si="0"/>
        <v>20000</v>
      </c>
      <c r="K16" s="448">
        <f t="shared" si="1"/>
        <v>0.02</v>
      </c>
      <c r="L16" s="446">
        <v>17220</v>
      </c>
      <c r="M16" s="447">
        <v>17374</v>
      </c>
      <c r="N16" s="447">
        <f>L16-M16</f>
        <v>-154</v>
      </c>
      <c r="O16" s="447">
        <f t="shared" si="2"/>
        <v>154000</v>
      </c>
      <c r="P16" s="448">
        <f t="shared" si="3"/>
        <v>0.154</v>
      </c>
      <c r="Q16" s="184"/>
    </row>
    <row r="17" spans="1:17" ht="15.75" customHeight="1">
      <c r="A17" s="353">
        <v>7</v>
      </c>
      <c r="B17" s="460" t="s">
        <v>16</v>
      </c>
      <c r="C17" s="440">
        <v>4864983</v>
      </c>
      <c r="D17" s="468" t="s">
        <v>12</v>
      </c>
      <c r="E17" s="429" t="s">
        <v>355</v>
      </c>
      <c r="F17" s="440">
        <v>-1000</v>
      </c>
      <c r="G17" s="446">
        <v>19267</v>
      </c>
      <c r="H17" s="447">
        <v>19301</v>
      </c>
      <c r="I17" s="447">
        <f t="shared" si="4"/>
        <v>-34</v>
      </c>
      <c r="J17" s="447">
        <f t="shared" si="0"/>
        <v>34000</v>
      </c>
      <c r="K17" s="448">
        <f t="shared" si="1"/>
        <v>0.034</v>
      </c>
      <c r="L17" s="446">
        <v>13211</v>
      </c>
      <c r="M17" s="447">
        <v>13344</v>
      </c>
      <c r="N17" s="447">
        <f>L17-M17</f>
        <v>-133</v>
      </c>
      <c r="O17" s="447">
        <f t="shared" si="2"/>
        <v>133000</v>
      </c>
      <c r="P17" s="448">
        <f t="shared" si="3"/>
        <v>0.133</v>
      </c>
      <c r="Q17" s="184"/>
    </row>
    <row r="18" spans="1:17" ht="20.25" customHeight="1">
      <c r="A18" s="353">
        <v>8</v>
      </c>
      <c r="B18" s="460" t="s">
        <v>22</v>
      </c>
      <c r="C18" s="440">
        <v>4864953</v>
      </c>
      <c r="D18" s="468" t="s">
        <v>12</v>
      </c>
      <c r="E18" s="429" t="s">
        <v>355</v>
      </c>
      <c r="F18" s="440">
        <v>-1250</v>
      </c>
      <c r="G18" s="446">
        <v>17216</v>
      </c>
      <c r="H18" s="447">
        <v>17545</v>
      </c>
      <c r="I18" s="447">
        <f>G18-H18</f>
        <v>-329</v>
      </c>
      <c r="J18" s="447">
        <f t="shared" si="0"/>
        <v>411250</v>
      </c>
      <c r="K18" s="448">
        <f t="shared" si="1"/>
        <v>0.41125</v>
      </c>
      <c r="L18" s="446">
        <v>996519</v>
      </c>
      <c r="M18" s="447">
        <v>996521</v>
      </c>
      <c r="N18" s="447">
        <f>L18-M18</f>
        <v>-2</v>
      </c>
      <c r="O18" s="447">
        <f t="shared" si="2"/>
        <v>2500</v>
      </c>
      <c r="P18" s="448">
        <f t="shared" si="3"/>
        <v>0.0025</v>
      </c>
      <c r="Q18" s="620"/>
    </row>
    <row r="19" spans="1:17" ht="15.75" customHeight="1">
      <c r="A19" s="353">
        <v>9</v>
      </c>
      <c r="B19" s="460" t="s">
        <v>23</v>
      </c>
      <c r="C19" s="440">
        <v>4864984</v>
      </c>
      <c r="D19" s="468" t="s">
        <v>12</v>
      </c>
      <c r="E19" s="429" t="s">
        <v>355</v>
      </c>
      <c r="F19" s="440">
        <v>-1000</v>
      </c>
      <c r="G19" s="446">
        <v>13510</v>
      </c>
      <c r="H19" s="447">
        <v>14139</v>
      </c>
      <c r="I19" s="447">
        <f t="shared" si="4"/>
        <v>-629</v>
      </c>
      <c r="J19" s="447">
        <f t="shared" si="0"/>
        <v>629000</v>
      </c>
      <c r="K19" s="448">
        <f t="shared" si="1"/>
        <v>0.629</v>
      </c>
      <c r="L19" s="446">
        <v>986579</v>
      </c>
      <c r="M19" s="447">
        <v>986581</v>
      </c>
      <c r="N19" s="447">
        <f>L19-M19</f>
        <v>-2</v>
      </c>
      <c r="O19" s="447">
        <f t="shared" si="2"/>
        <v>2000</v>
      </c>
      <c r="P19" s="448">
        <f t="shared" si="3"/>
        <v>0.002</v>
      </c>
      <c r="Q19" s="184"/>
    </row>
    <row r="20" spans="1:17" ht="15.75" customHeight="1">
      <c r="A20" s="353"/>
      <c r="B20" s="461" t="s">
        <v>24</v>
      </c>
      <c r="C20" s="440"/>
      <c r="D20" s="469"/>
      <c r="E20" s="429"/>
      <c r="F20" s="440"/>
      <c r="G20" s="446"/>
      <c r="H20" s="447"/>
      <c r="I20" s="447"/>
      <c r="J20" s="447"/>
      <c r="K20" s="448"/>
      <c r="L20" s="446"/>
      <c r="M20" s="447"/>
      <c r="N20" s="447"/>
      <c r="O20" s="447"/>
      <c r="P20" s="448"/>
      <c r="Q20" s="184"/>
    </row>
    <row r="21" spans="1:17" ht="15.75" customHeight="1">
      <c r="A21" s="353">
        <v>10</v>
      </c>
      <c r="B21" s="460" t="s">
        <v>15</v>
      </c>
      <c r="C21" s="440">
        <v>4864939</v>
      </c>
      <c r="D21" s="468" t="s">
        <v>12</v>
      </c>
      <c r="E21" s="429" t="s">
        <v>355</v>
      </c>
      <c r="F21" s="440">
        <v>-1000</v>
      </c>
      <c r="G21" s="446">
        <v>31184</v>
      </c>
      <c r="H21" s="447">
        <v>31675</v>
      </c>
      <c r="I21" s="447">
        <f t="shared" si="4"/>
        <v>-491</v>
      </c>
      <c r="J21" s="447">
        <f t="shared" si="0"/>
        <v>491000</v>
      </c>
      <c r="K21" s="448">
        <f t="shared" si="1"/>
        <v>0.491</v>
      </c>
      <c r="L21" s="446">
        <v>9646</v>
      </c>
      <c r="M21" s="447">
        <v>9655</v>
      </c>
      <c r="N21" s="447">
        <f>L21-M21</f>
        <v>-9</v>
      </c>
      <c r="O21" s="447">
        <f t="shared" si="2"/>
        <v>9000</v>
      </c>
      <c r="P21" s="448">
        <f t="shared" si="3"/>
        <v>0.009</v>
      </c>
      <c r="Q21" s="184"/>
    </row>
    <row r="22" spans="1:17" ht="15.75" customHeight="1">
      <c r="A22" s="353">
        <v>11</v>
      </c>
      <c r="B22" s="460" t="s">
        <v>25</v>
      </c>
      <c r="C22" s="440">
        <v>4864940</v>
      </c>
      <c r="D22" s="468" t="s">
        <v>12</v>
      </c>
      <c r="E22" s="429" t="s">
        <v>355</v>
      </c>
      <c r="F22" s="440">
        <v>-1000</v>
      </c>
      <c r="G22" s="446">
        <v>996660</v>
      </c>
      <c r="H22" s="447">
        <v>996889</v>
      </c>
      <c r="I22" s="447">
        <f t="shared" si="4"/>
        <v>-229</v>
      </c>
      <c r="J22" s="447">
        <f t="shared" si="0"/>
        <v>229000</v>
      </c>
      <c r="K22" s="448">
        <f t="shared" si="1"/>
        <v>0.229</v>
      </c>
      <c r="L22" s="446">
        <v>4074</v>
      </c>
      <c r="M22" s="447">
        <v>4077</v>
      </c>
      <c r="N22" s="447">
        <f>L22-M22</f>
        <v>-3</v>
      </c>
      <c r="O22" s="447">
        <f t="shared" si="2"/>
        <v>3000</v>
      </c>
      <c r="P22" s="448">
        <f t="shared" si="3"/>
        <v>0.003</v>
      </c>
      <c r="Q22" s="184"/>
    </row>
    <row r="23" spans="1:17" ht="16.5">
      <c r="A23" s="353">
        <v>12</v>
      </c>
      <c r="B23" s="460" t="s">
        <v>22</v>
      </c>
      <c r="C23" s="440">
        <v>5128410</v>
      </c>
      <c r="D23" s="468" t="s">
        <v>12</v>
      </c>
      <c r="E23" s="429" t="s">
        <v>355</v>
      </c>
      <c r="F23" s="440">
        <v>-1000</v>
      </c>
      <c r="G23" s="446">
        <v>996693</v>
      </c>
      <c r="H23" s="447">
        <v>996423</v>
      </c>
      <c r="I23" s="447">
        <f>G23-H23</f>
        <v>270</v>
      </c>
      <c r="J23" s="447">
        <f t="shared" si="0"/>
        <v>-270000</v>
      </c>
      <c r="K23" s="448">
        <f t="shared" si="1"/>
        <v>-0.27</v>
      </c>
      <c r="L23" s="446">
        <v>999715</v>
      </c>
      <c r="M23" s="447">
        <v>999731</v>
      </c>
      <c r="N23" s="447">
        <f>L23-M23</f>
        <v>-16</v>
      </c>
      <c r="O23" s="447">
        <f t="shared" si="2"/>
        <v>16000</v>
      </c>
      <c r="P23" s="448">
        <f t="shared" si="3"/>
        <v>0.016</v>
      </c>
      <c r="Q23" s="620"/>
    </row>
    <row r="24" spans="1:17" ht="18.75" customHeight="1">
      <c r="A24" s="353">
        <v>13</v>
      </c>
      <c r="B24" s="460" t="s">
        <v>26</v>
      </c>
      <c r="C24" s="440">
        <v>4865060</v>
      </c>
      <c r="D24" s="468" t="s">
        <v>12</v>
      </c>
      <c r="E24" s="429" t="s">
        <v>355</v>
      </c>
      <c r="F24" s="440">
        <v>1000</v>
      </c>
      <c r="G24" s="446">
        <v>927728</v>
      </c>
      <c r="H24" s="447">
        <v>930523</v>
      </c>
      <c r="I24" s="447">
        <f t="shared" si="4"/>
        <v>-2795</v>
      </c>
      <c r="J24" s="447">
        <f t="shared" si="0"/>
        <v>-2795000</v>
      </c>
      <c r="K24" s="448">
        <f t="shared" si="1"/>
        <v>-2.795</v>
      </c>
      <c r="L24" s="446">
        <v>920532</v>
      </c>
      <c r="M24" s="447">
        <v>920532</v>
      </c>
      <c r="N24" s="447">
        <f>L24-M24</f>
        <v>0</v>
      </c>
      <c r="O24" s="447">
        <f t="shared" si="2"/>
        <v>0</v>
      </c>
      <c r="P24" s="448">
        <f t="shared" si="3"/>
        <v>0</v>
      </c>
      <c r="Q24" s="184"/>
    </row>
    <row r="25" spans="1:17" ht="15.75" customHeight="1">
      <c r="A25" s="353"/>
      <c r="B25" s="461" t="s">
        <v>27</v>
      </c>
      <c r="C25" s="440"/>
      <c r="D25" s="469"/>
      <c r="E25" s="429"/>
      <c r="F25" s="440"/>
      <c r="G25" s="446"/>
      <c r="H25" s="447"/>
      <c r="I25" s="447"/>
      <c r="J25" s="447"/>
      <c r="K25" s="448"/>
      <c r="L25" s="446"/>
      <c r="M25" s="447"/>
      <c r="N25" s="447"/>
      <c r="O25" s="447"/>
      <c r="P25" s="448"/>
      <c r="Q25" s="184"/>
    </row>
    <row r="26" spans="1:17" ht="15.75" customHeight="1">
      <c r="A26" s="353">
        <v>14</v>
      </c>
      <c r="B26" s="460" t="s">
        <v>15</v>
      </c>
      <c r="C26" s="440">
        <v>4865034</v>
      </c>
      <c r="D26" s="468" t="s">
        <v>12</v>
      </c>
      <c r="E26" s="429" t="s">
        <v>355</v>
      </c>
      <c r="F26" s="440">
        <v>-1000</v>
      </c>
      <c r="G26" s="446">
        <v>995705</v>
      </c>
      <c r="H26" s="447">
        <v>995744</v>
      </c>
      <c r="I26" s="447">
        <f t="shared" si="4"/>
        <v>-39</v>
      </c>
      <c r="J26" s="447">
        <f t="shared" si="0"/>
        <v>39000</v>
      </c>
      <c r="K26" s="448">
        <f t="shared" si="1"/>
        <v>0.039</v>
      </c>
      <c r="L26" s="446">
        <v>16939</v>
      </c>
      <c r="M26" s="447">
        <v>16939</v>
      </c>
      <c r="N26" s="447">
        <f>L26-M26</f>
        <v>0</v>
      </c>
      <c r="O26" s="447">
        <f t="shared" si="2"/>
        <v>0</v>
      </c>
      <c r="P26" s="448">
        <f t="shared" si="3"/>
        <v>0</v>
      </c>
      <c r="Q26" s="184"/>
    </row>
    <row r="27" spans="1:17" ht="15.75" customHeight="1">
      <c r="A27" s="353">
        <v>15</v>
      </c>
      <c r="B27" s="460" t="s">
        <v>16</v>
      </c>
      <c r="C27" s="440">
        <v>4865035</v>
      </c>
      <c r="D27" s="468" t="s">
        <v>12</v>
      </c>
      <c r="E27" s="429" t="s">
        <v>355</v>
      </c>
      <c r="F27" s="440">
        <v>-1000</v>
      </c>
      <c r="G27" s="446">
        <v>1036</v>
      </c>
      <c r="H27" s="447">
        <v>695</v>
      </c>
      <c r="I27" s="447">
        <f t="shared" si="4"/>
        <v>341</v>
      </c>
      <c r="J27" s="447">
        <f t="shared" si="0"/>
        <v>-341000</v>
      </c>
      <c r="K27" s="448">
        <f t="shared" si="1"/>
        <v>-0.341</v>
      </c>
      <c r="L27" s="446">
        <v>19631</v>
      </c>
      <c r="M27" s="447">
        <v>19631</v>
      </c>
      <c r="N27" s="447">
        <f>L27-M27</f>
        <v>0</v>
      </c>
      <c r="O27" s="447">
        <f t="shared" si="2"/>
        <v>0</v>
      </c>
      <c r="P27" s="448">
        <f t="shared" si="3"/>
        <v>0</v>
      </c>
      <c r="Q27" s="184"/>
    </row>
    <row r="28" spans="1:17" ht="15.75" customHeight="1">
      <c r="A28" s="353">
        <v>16</v>
      </c>
      <c r="B28" s="460" t="s">
        <v>17</v>
      </c>
      <c r="C28" s="440">
        <v>4902500</v>
      </c>
      <c r="D28" s="468" t="s">
        <v>12</v>
      </c>
      <c r="E28" s="429" t="s">
        <v>355</v>
      </c>
      <c r="F28" s="440">
        <v>-1000</v>
      </c>
      <c r="G28" s="446">
        <v>120</v>
      </c>
      <c r="H28" s="447">
        <v>231</v>
      </c>
      <c r="I28" s="447">
        <f t="shared" si="4"/>
        <v>-111</v>
      </c>
      <c r="J28" s="447">
        <f t="shared" si="0"/>
        <v>111000</v>
      </c>
      <c r="K28" s="448">
        <f t="shared" si="1"/>
        <v>0.111</v>
      </c>
      <c r="L28" s="446">
        <v>20106</v>
      </c>
      <c r="M28" s="447">
        <v>20129</v>
      </c>
      <c r="N28" s="447">
        <f>L28-M28</f>
        <v>-23</v>
      </c>
      <c r="O28" s="447">
        <f t="shared" si="2"/>
        <v>23000</v>
      </c>
      <c r="P28" s="448">
        <f t="shared" si="3"/>
        <v>0.023</v>
      </c>
      <c r="Q28" s="184"/>
    </row>
    <row r="29" spans="1:17" ht="15.75" customHeight="1">
      <c r="A29" s="353"/>
      <c r="B29" s="460"/>
      <c r="C29" s="440"/>
      <c r="D29" s="468"/>
      <c r="E29" s="429"/>
      <c r="F29" s="440"/>
      <c r="G29" s="446"/>
      <c r="H29" s="447"/>
      <c r="I29" s="447"/>
      <c r="J29" s="447"/>
      <c r="K29" s="448"/>
      <c r="L29" s="446"/>
      <c r="M29" s="447"/>
      <c r="N29" s="447"/>
      <c r="O29" s="447"/>
      <c r="P29" s="448"/>
      <c r="Q29" s="184"/>
    </row>
    <row r="30" spans="1:17" ht="15.75" customHeight="1">
      <c r="A30" s="353"/>
      <c r="B30" s="461" t="s">
        <v>28</v>
      </c>
      <c r="C30" s="440"/>
      <c r="D30" s="469"/>
      <c r="E30" s="429"/>
      <c r="F30" s="440"/>
      <c r="G30" s="446"/>
      <c r="H30" s="447"/>
      <c r="I30" s="447"/>
      <c r="J30" s="447"/>
      <c r="K30" s="448"/>
      <c r="L30" s="446"/>
      <c r="M30" s="447"/>
      <c r="N30" s="447"/>
      <c r="O30" s="447"/>
      <c r="P30" s="448"/>
      <c r="Q30" s="184"/>
    </row>
    <row r="31" spans="1:17" ht="15.75" customHeight="1">
      <c r="A31" s="353">
        <v>17</v>
      </c>
      <c r="B31" s="460" t="s">
        <v>29</v>
      </c>
      <c r="C31" s="440">
        <v>4864886</v>
      </c>
      <c r="D31" s="468" t="s">
        <v>12</v>
      </c>
      <c r="E31" s="429" t="s">
        <v>355</v>
      </c>
      <c r="F31" s="440">
        <v>1000</v>
      </c>
      <c r="G31" s="446">
        <v>999515</v>
      </c>
      <c r="H31" s="447">
        <v>999516</v>
      </c>
      <c r="I31" s="447">
        <f t="shared" si="4"/>
        <v>-1</v>
      </c>
      <c r="J31" s="447">
        <f t="shared" si="0"/>
        <v>-1000</v>
      </c>
      <c r="K31" s="448">
        <f t="shared" si="1"/>
        <v>-0.001</v>
      </c>
      <c r="L31" s="446">
        <v>28040</v>
      </c>
      <c r="M31" s="447">
        <v>27982</v>
      </c>
      <c r="N31" s="447">
        <f aca="true" t="shared" si="5" ref="N31:N36">L31-M31</f>
        <v>58</v>
      </c>
      <c r="O31" s="447">
        <f t="shared" si="2"/>
        <v>58000</v>
      </c>
      <c r="P31" s="448">
        <f t="shared" si="3"/>
        <v>0.058</v>
      </c>
      <c r="Q31" s="184"/>
    </row>
    <row r="32" spans="1:17" ht="15.75" customHeight="1">
      <c r="A32" s="353">
        <v>18</v>
      </c>
      <c r="B32" s="460" t="s">
        <v>30</v>
      </c>
      <c r="C32" s="440">
        <v>4864887</v>
      </c>
      <c r="D32" s="468" t="s">
        <v>12</v>
      </c>
      <c r="E32" s="429" t="s">
        <v>355</v>
      </c>
      <c r="F32" s="440">
        <v>1000</v>
      </c>
      <c r="G32" s="446">
        <v>246</v>
      </c>
      <c r="H32" s="447">
        <v>243</v>
      </c>
      <c r="I32" s="447">
        <f t="shared" si="4"/>
        <v>3</v>
      </c>
      <c r="J32" s="447">
        <f t="shared" si="0"/>
        <v>3000</v>
      </c>
      <c r="K32" s="448">
        <f t="shared" si="1"/>
        <v>0.003</v>
      </c>
      <c r="L32" s="446">
        <v>29843</v>
      </c>
      <c r="M32" s="447">
        <v>29899</v>
      </c>
      <c r="N32" s="447">
        <f t="shared" si="5"/>
        <v>-56</v>
      </c>
      <c r="O32" s="447">
        <f t="shared" si="2"/>
        <v>-56000</v>
      </c>
      <c r="P32" s="448">
        <f t="shared" si="3"/>
        <v>-0.056</v>
      </c>
      <c r="Q32" s="184"/>
    </row>
    <row r="33" spans="1:17" ht="15.75" customHeight="1">
      <c r="A33" s="353">
        <v>19</v>
      </c>
      <c r="B33" s="460" t="s">
        <v>31</v>
      </c>
      <c r="C33" s="440">
        <v>4864798</v>
      </c>
      <c r="D33" s="468" t="s">
        <v>12</v>
      </c>
      <c r="E33" s="429" t="s">
        <v>355</v>
      </c>
      <c r="F33" s="440">
        <v>100</v>
      </c>
      <c r="G33" s="446">
        <v>2335</v>
      </c>
      <c r="H33" s="447">
        <v>2313</v>
      </c>
      <c r="I33" s="447">
        <f t="shared" si="4"/>
        <v>22</v>
      </c>
      <c r="J33" s="447">
        <f t="shared" si="0"/>
        <v>2200</v>
      </c>
      <c r="K33" s="448">
        <f t="shared" si="1"/>
        <v>0.0022</v>
      </c>
      <c r="L33" s="446">
        <v>138554</v>
      </c>
      <c r="M33" s="447">
        <v>137982</v>
      </c>
      <c r="N33" s="447">
        <f t="shared" si="5"/>
        <v>572</v>
      </c>
      <c r="O33" s="447">
        <f t="shared" si="2"/>
        <v>57200</v>
      </c>
      <c r="P33" s="448">
        <f t="shared" si="3"/>
        <v>0.0572</v>
      </c>
      <c r="Q33" s="184"/>
    </row>
    <row r="34" spans="1:17" ht="15.75" customHeight="1">
      <c r="A34" s="353">
        <v>20</v>
      </c>
      <c r="B34" s="460" t="s">
        <v>32</v>
      </c>
      <c r="C34" s="440">
        <v>4864799</v>
      </c>
      <c r="D34" s="468" t="s">
        <v>12</v>
      </c>
      <c r="E34" s="429" t="s">
        <v>355</v>
      </c>
      <c r="F34" s="440">
        <v>100</v>
      </c>
      <c r="G34" s="446">
        <v>4773</v>
      </c>
      <c r="H34" s="447">
        <v>4684</v>
      </c>
      <c r="I34" s="447">
        <f t="shared" si="4"/>
        <v>89</v>
      </c>
      <c r="J34" s="447">
        <f t="shared" si="0"/>
        <v>8900</v>
      </c>
      <c r="K34" s="448">
        <f t="shared" si="1"/>
        <v>0.0089</v>
      </c>
      <c r="L34" s="446">
        <v>211963</v>
      </c>
      <c r="M34" s="447">
        <v>210826</v>
      </c>
      <c r="N34" s="447">
        <f t="shared" si="5"/>
        <v>1137</v>
      </c>
      <c r="O34" s="447">
        <f t="shared" si="2"/>
        <v>113700</v>
      </c>
      <c r="P34" s="448">
        <f t="shared" si="3"/>
        <v>0.1137</v>
      </c>
      <c r="Q34" s="184"/>
    </row>
    <row r="35" spans="1:17" ht="15.75" customHeight="1">
      <c r="A35" s="353">
        <v>21</v>
      </c>
      <c r="B35" s="460" t="s">
        <v>33</v>
      </c>
      <c r="C35" s="440">
        <v>4864888</v>
      </c>
      <c r="D35" s="468" t="s">
        <v>12</v>
      </c>
      <c r="E35" s="429" t="s">
        <v>355</v>
      </c>
      <c r="F35" s="440">
        <v>1000</v>
      </c>
      <c r="G35" s="446">
        <v>996022</v>
      </c>
      <c r="H35" s="447">
        <v>996023</v>
      </c>
      <c r="I35" s="447">
        <f t="shared" si="4"/>
        <v>-1</v>
      </c>
      <c r="J35" s="447">
        <f t="shared" si="0"/>
        <v>-1000</v>
      </c>
      <c r="K35" s="448">
        <f t="shared" si="1"/>
        <v>-0.001</v>
      </c>
      <c r="L35" s="446">
        <v>999363</v>
      </c>
      <c r="M35" s="447">
        <v>999297</v>
      </c>
      <c r="N35" s="447">
        <f t="shared" si="5"/>
        <v>66</v>
      </c>
      <c r="O35" s="447">
        <f t="shared" si="2"/>
        <v>66000</v>
      </c>
      <c r="P35" s="448">
        <f t="shared" si="3"/>
        <v>0.066</v>
      </c>
      <c r="Q35" s="184"/>
    </row>
    <row r="36" spans="1:17" ht="21" customHeight="1">
      <c r="A36" s="353">
        <v>22</v>
      </c>
      <c r="B36" s="460" t="s">
        <v>383</v>
      </c>
      <c r="C36" s="440">
        <v>5128402</v>
      </c>
      <c r="D36" s="468" t="s">
        <v>12</v>
      </c>
      <c r="E36" s="429" t="s">
        <v>355</v>
      </c>
      <c r="F36" s="440">
        <v>1000</v>
      </c>
      <c r="G36" s="446">
        <v>999940</v>
      </c>
      <c r="H36" s="447">
        <v>999936</v>
      </c>
      <c r="I36" s="447">
        <f>G36-H36</f>
        <v>4</v>
      </c>
      <c r="J36" s="447">
        <f t="shared" si="0"/>
        <v>4000</v>
      </c>
      <c r="K36" s="448">
        <f t="shared" si="1"/>
        <v>0.004</v>
      </c>
      <c r="L36" s="446">
        <v>6957</v>
      </c>
      <c r="M36" s="447">
        <v>6830</v>
      </c>
      <c r="N36" s="447">
        <f t="shared" si="5"/>
        <v>127</v>
      </c>
      <c r="O36" s="447">
        <f t="shared" si="2"/>
        <v>127000</v>
      </c>
      <c r="P36" s="448">
        <f t="shared" si="3"/>
        <v>0.127</v>
      </c>
      <c r="Q36" s="620"/>
    </row>
    <row r="37" spans="1:17" ht="15.75" customHeight="1">
      <c r="A37" s="353"/>
      <c r="B37" s="462" t="s">
        <v>34</v>
      </c>
      <c r="C37" s="440"/>
      <c r="D37" s="468"/>
      <c r="E37" s="429"/>
      <c r="F37" s="440"/>
      <c r="G37" s="446"/>
      <c r="H37" s="447"/>
      <c r="I37" s="447"/>
      <c r="J37" s="447"/>
      <c r="K37" s="448"/>
      <c r="L37" s="446"/>
      <c r="M37" s="447"/>
      <c r="N37" s="447"/>
      <c r="O37" s="447"/>
      <c r="P37" s="448"/>
      <c r="Q37" s="184"/>
    </row>
    <row r="38" spans="1:17" ht="15.75" customHeight="1">
      <c r="A38" s="353">
        <v>23</v>
      </c>
      <c r="B38" s="460" t="s">
        <v>380</v>
      </c>
      <c r="C38" s="440">
        <v>4865057</v>
      </c>
      <c r="D38" s="468" t="s">
        <v>12</v>
      </c>
      <c r="E38" s="429" t="s">
        <v>355</v>
      </c>
      <c r="F38" s="440">
        <v>1000</v>
      </c>
      <c r="G38" s="446">
        <v>648167</v>
      </c>
      <c r="H38" s="447">
        <v>648380</v>
      </c>
      <c r="I38" s="447">
        <f t="shared" si="4"/>
        <v>-213</v>
      </c>
      <c r="J38" s="447">
        <f t="shared" si="0"/>
        <v>-213000</v>
      </c>
      <c r="K38" s="448">
        <f t="shared" si="1"/>
        <v>-0.213</v>
      </c>
      <c r="L38" s="446">
        <v>800177</v>
      </c>
      <c r="M38" s="447">
        <v>800177</v>
      </c>
      <c r="N38" s="447">
        <f>L38-M38</f>
        <v>0</v>
      </c>
      <c r="O38" s="447">
        <f t="shared" si="2"/>
        <v>0</v>
      </c>
      <c r="P38" s="448">
        <f t="shared" si="3"/>
        <v>0</v>
      </c>
      <c r="Q38" s="620"/>
    </row>
    <row r="39" spans="1:17" ht="15.75" customHeight="1">
      <c r="A39" s="353">
        <v>24</v>
      </c>
      <c r="B39" s="460" t="s">
        <v>381</v>
      </c>
      <c r="C39" s="440">
        <v>4865058</v>
      </c>
      <c r="D39" s="468" t="s">
        <v>12</v>
      </c>
      <c r="E39" s="429" t="s">
        <v>355</v>
      </c>
      <c r="F39" s="440">
        <v>1000</v>
      </c>
      <c r="G39" s="446">
        <v>655927</v>
      </c>
      <c r="H39" s="447">
        <v>657164</v>
      </c>
      <c r="I39" s="447">
        <f t="shared" si="4"/>
        <v>-1237</v>
      </c>
      <c r="J39" s="447">
        <f t="shared" si="0"/>
        <v>-1237000</v>
      </c>
      <c r="K39" s="448">
        <f t="shared" si="1"/>
        <v>-1.237</v>
      </c>
      <c r="L39" s="446">
        <v>833096</v>
      </c>
      <c r="M39" s="447">
        <v>833096</v>
      </c>
      <c r="N39" s="447">
        <f>L39-M39</f>
        <v>0</v>
      </c>
      <c r="O39" s="447">
        <f t="shared" si="2"/>
        <v>0</v>
      </c>
      <c r="P39" s="448">
        <f t="shared" si="3"/>
        <v>0</v>
      </c>
      <c r="Q39" s="620"/>
    </row>
    <row r="40" spans="1:17" ht="15.75" customHeight="1">
      <c r="A40" s="353">
        <v>25</v>
      </c>
      <c r="B40" s="460" t="s">
        <v>35</v>
      </c>
      <c r="C40" s="440">
        <v>4864889</v>
      </c>
      <c r="D40" s="468" t="s">
        <v>12</v>
      </c>
      <c r="E40" s="429" t="s">
        <v>355</v>
      </c>
      <c r="F40" s="440">
        <v>1000</v>
      </c>
      <c r="G40" s="446">
        <v>992211</v>
      </c>
      <c r="H40" s="447">
        <v>992117</v>
      </c>
      <c r="I40" s="447">
        <f t="shared" si="4"/>
        <v>94</v>
      </c>
      <c r="J40" s="447">
        <f t="shared" si="0"/>
        <v>94000</v>
      </c>
      <c r="K40" s="448">
        <f t="shared" si="1"/>
        <v>0.094</v>
      </c>
      <c r="L40" s="446">
        <v>998292</v>
      </c>
      <c r="M40" s="447">
        <v>998292</v>
      </c>
      <c r="N40" s="447">
        <f>L40-M40</f>
        <v>0</v>
      </c>
      <c r="O40" s="447">
        <f t="shared" si="2"/>
        <v>0</v>
      </c>
      <c r="P40" s="448">
        <f t="shared" si="3"/>
        <v>0</v>
      </c>
      <c r="Q40" s="184"/>
    </row>
    <row r="41" spans="1:17" ht="15.75" customHeight="1">
      <c r="A41" s="353">
        <v>26</v>
      </c>
      <c r="B41" s="460" t="s">
        <v>36</v>
      </c>
      <c r="C41" s="440">
        <v>5128405</v>
      </c>
      <c r="D41" s="468" t="s">
        <v>12</v>
      </c>
      <c r="E41" s="429" t="s">
        <v>355</v>
      </c>
      <c r="F41" s="440">
        <v>500</v>
      </c>
      <c r="G41" s="446">
        <v>1019</v>
      </c>
      <c r="H41" s="447">
        <v>889</v>
      </c>
      <c r="I41" s="447">
        <f t="shared" si="4"/>
        <v>130</v>
      </c>
      <c r="J41" s="447">
        <f t="shared" si="0"/>
        <v>65000</v>
      </c>
      <c r="K41" s="448">
        <f t="shared" si="1"/>
        <v>0.065</v>
      </c>
      <c r="L41" s="446">
        <v>176</v>
      </c>
      <c r="M41" s="447">
        <v>176</v>
      </c>
      <c r="N41" s="447">
        <f>L41-M41</f>
        <v>0</v>
      </c>
      <c r="O41" s="447">
        <f t="shared" si="2"/>
        <v>0</v>
      </c>
      <c r="P41" s="448">
        <f t="shared" si="3"/>
        <v>0</v>
      </c>
      <c r="Q41" s="184"/>
    </row>
    <row r="42" spans="1:17" ht="15.75" customHeight="1">
      <c r="A42" s="353"/>
      <c r="B42" s="461" t="s">
        <v>37</v>
      </c>
      <c r="C42" s="440"/>
      <c r="D42" s="469"/>
      <c r="E42" s="429"/>
      <c r="F42" s="440"/>
      <c r="G42" s="446"/>
      <c r="H42" s="447"/>
      <c r="I42" s="447"/>
      <c r="J42" s="447"/>
      <c r="K42" s="448"/>
      <c r="L42" s="446"/>
      <c r="M42" s="447"/>
      <c r="N42" s="447"/>
      <c r="O42" s="447"/>
      <c r="P42" s="448"/>
      <c r="Q42" s="184"/>
    </row>
    <row r="43" spans="1:17" ht="15.75" customHeight="1">
      <c r="A43" s="353">
        <v>27</v>
      </c>
      <c r="B43" s="460" t="s">
        <v>38</v>
      </c>
      <c r="C43" s="440">
        <v>4865054</v>
      </c>
      <c r="D43" s="468" t="s">
        <v>12</v>
      </c>
      <c r="E43" s="429" t="s">
        <v>355</v>
      </c>
      <c r="F43" s="440">
        <v>-1000</v>
      </c>
      <c r="G43" s="446">
        <v>13782</v>
      </c>
      <c r="H43" s="447">
        <v>12837</v>
      </c>
      <c r="I43" s="447">
        <f t="shared" si="4"/>
        <v>945</v>
      </c>
      <c r="J43" s="447">
        <f t="shared" si="0"/>
        <v>-945000</v>
      </c>
      <c r="K43" s="448">
        <f t="shared" si="1"/>
        <v>-0.945</v>
      </c>
      <c r="L43" s="446">
        <v>982059</v>
      </c>
      <c r="M43" s="447">
        <v>982052</v>
      </c>
      <c r="N43" s="447">
        <f>L43-M43</f>
        <v>7</v>
      </c>
      <c r="O43" s="447">
        <f t="shared" si="2"/>
        <v>-7000</v>
      </c>
      <c r="P43" s="448">
        <f t="shared" si="3"/>
        <v>-0.007</v>
      </c>
      <c r="Q43" s="184"/>
    </row>
    <row r="44" spans="1:17" ht="15.75" customHeight="1">
      <c r="A44" s="353">
        <v>28</v>
      </c>
      <c r="B44" s="460" t="s">
        <v>16</v>
      </c>
      <c r="C44" s="440">
        <v>4865029</v>
      </c>
      <c r="D44" s="468" t="s">
        <v>12</v>
      </c>
      <c r="E44" s="429" t="s">
        <v>355</v>
      </c>
      <c r="F44" s="440">
        <v>-1000</v>
      </c>
      <c r="G44" s="449">
        <v>203</v>
      </c>
      <c r="H44" s="450">
        <v>313</v>
      </c>
      <c r="I44" s="450">
        <f>G44-H44</f>
        <v>-110</v>
      </c>
      <c r="J44" s="450">
        <f t="shared" si="0"/>
        <v>110000</v>
      </c>
      <c r="K44" s="457">
        <f t="shared" si="1"/>
        <v>0.11</v>
      </c>
      <c r="L44" s="449">
        <v>12</v>
      </c>
      <c r="M44" s="450">
        <v>11</v>
      </c>
      <c r="N44" s="450">
        <f>L44-M44</f>
        <v>1</v>
      </c>
      <c r="O44" s="450">
        <f t="shared" si="2"/>
        <v>-1000</v>
      </c>
      <c r="P44" s="457">
        <f t="shared" si="3"/>
        <v>-0.001</v>
      </c>
      <c r="Q44" s="737"/>
    </row>
    <row r="45" spans="1:17" ht="15.75" customHeight="1">
      <c r="A45" s="353"/>
      <c r="B45" s="461" t="s">
        <v>39</v>
      </c>
      <c r="C45" s="440"/>
      <c r="D45" s="469"/>
      <c r="E45" s="429"/>
      <c r="F45" s="440"/>
      <c r="G45" s="446"/>
      <c r="H45" s="447"/>
      <c r="I45" s="447"/>
      <c r="J45" s="447"/>
      <c r="K45" s="448"/>
      <c r="L45" s="446"/>
      <c r="M45" s="447"/>
      <c r="N45" s="447"/>
      <c r="O45" s="447"/>
      <c r="P45" s="448"/>
      <c r="Q45" s="184"/>
    </row>
    <row r="46" spans="1:17" ht="15.75" customHeight="1">
      <c r="A46" s="353">
        <v>29</v>
      </c>
      <c r="B46" s="460" t="s">
        <v>40</v>
      </c>
      <c r="C46" s="440">
        <v>4865056</v>
      </c>
      <c r="D46" s="468" t="s">
        <v>12</v>
      </c>
      <c r="E46" s="429" t="s">
        <v>355</v>
      </c>
      <c r="F46" s="440">
        <v>-1000</v>
      </c>
      <c r="G46" s="446">
        <v>992387</v>
      </c>
      <c r="H46" s="447">
        <v>991992</v>
      </c>
      <c r="I46" s="447">
        <f t="shared" si="4"/>
        <v>395</v>
      </c>
      <c r="J46" s="447">
        <f t="shared" si="0"/>
        <v>-395000</v>
      </c>
      <c r="K46" s="448">
        <f t="shared" si="1"/>
        <v>-0.395</v>
      </c>
      <c r="L46" s="446">
        <v>927937</v>
      </c>
      <c r="M46" s="447">
        <v>927999</v>
      </c>
      <c r="N46" s="447">
        <f>L46-M46</f>
        <v>-62</v>
      </c>
      <c r="O46" s="447">
        <f t="shared" si="2"/>
        <v>62000</v>
      </c>
      <c r="P46" s="448">
        <f t="shared" si="3"/>
        <v>0.062</v>
      </c>
      <c r="Q46" s="184"/>
    </row>
    <row r="47" spans="1:17" ht="15.75" customHeight="1">
      <c r="A47" s="353"/>
      <c r="B47" s="461" t="s">
        <v>391</v>
      </c>
      <c r="C47" s="440"/>
      <c r="D47" s="468"/>
      <c r="E47" s="429"/>
      <c r="F47" s="440"/>
      <c r="G47" s="446"/>
      <c r="H47" s="447"/>
      <c r="I47" s="447"/>
      <c r="J47" s="447"/>
      <c r="K47" s="448"/>
      <c r="L47" s="446"/>
      <c r="M47" s="447"/>
      <c r="N47" s="447"/>
      <c r="O47" s="447"/>
      <c r="P47" s="448"/>
      <c r="Q47" s="184"/>
    </row>
    <row r="48" spans="1:17" ht="18.75" customHeight="1">
      <c r="A48" s="353">
        <v>30</v>
      </c>
      <c r="B48" s="460" t="s">
        <v>398</v>
      </c>
      <c r="C48" s="440">
        <v>4865049</v>
      </c>
      <c r="D48" s="468" t="s">
        <v>12</v>
      </c>
      <c r="E48" s="429" t="s">
        <v>355</v>
      </c>
      <c r="F48" s="440">
        <v>-1000</v>
      </c>
      <c r="G48" s="446">
        <v>999699</v>
      </c>
      <c r="H48" s="447">
        <v>999529</v>
      </c>
      <c r="I48" s="447">
        <f>G48-H48</f>
        <v>170</v>
      </c>
      <c r="J48" s="447">
        <f t="shared" si="0"/>
        <v>-170000</v>
      </c>
      <c r="K48" s="448">
        <f t="shared" si="1"/>
        <v>-0.17</v>
      </c>
      <c r="L48" s="446">
        <v>999946</v>
      </c>
      <c r="M48" s="447">
        <v>999957</v>
      </c>
      <c r="N48" s="447">
        <f>L48-M48</f>
        <v>-11</v>
      </c>
      <c r="O48" s="447">
        <f t="shared" si="2"/>
        <v>11000</v>
      </c>
      <c r="P48" s="448">
        <f t="shared" si="3"/>
        <v>0.011</v>
      </c>
      <c r="Q48" s="714"/>
    </row>
    <row r="49" spans="1:17" ht="15.75" customHeight="1">
      <c r="A49" s="353">
        <v>31</v>
      </c>
      <c r="B49" s="460" t="s">
        <v>392</v>
      </c>
      <c r="C49" s="440">
        <v>4865022</v>
      </c>
      <c r="D49" s="468" t="s">
        <v>12</v>
      </c>
      <c r="E49" s="429" t="s">
        <v>355</v>
      </c>
      <c r="F49" s="440">
        <v>-1000</v>
      </c>
      <c r="G49" s="446">
        <v>31742</v>
      </c>
      <c r="H49" s="447">
        <v>30826</v>
      </c>
      <c r="I49" s="447">
        <f>G49-H49</f>
        <v>916</v>
      </c>
      <c r="J49" s="447">
        <f t="shared" si="0"/>
        <v>-916000</v>
      </c>
      <c r="K49" s="448">
        <f t="shared" si="1"/>
        <v>-0.916</v>
      </c>
      <c r="L49" s="446">
        <v>999925</v>
      </c>
      <c r="M49" s="447">
        <v>999917</v>
      </c>
      <c r="N49" s="447">
        <f>L49-M49</f>
        <v>8</v>
      </c>
      <c r="O49" s="447">
        <f t="shared" si="2"/>
        <v>-8000</v>
      </c>
      <c r="P49" s="448">
        <f t="shared" si="3"/>
        <v>-0.008</v>
      </c>
      <c r="Q49" s="587"/>
    </row>
    <row r="50" spans="1:17" ht="15.75" customHeight="1">
      <c r="A50" s="353"/>
      <c r="B50" s="462" t="s">
        <v>390</v>
      </c>
      <c r="C50" s="440"/>
      <c r="D50" s="468"/>
      <c r="E50" s="429"/>
      <c r="F50" s="440"/>
      <c r="G50" s="446"/>
      <c r="H50" s="447"/>
      <c r="I50" s="447"/>
      <c r="J50" s="447"/>
      <c r="K50" s="448"/>
      <c r="L50" s="446"/>
      <c r="M50" s="447"/>
      <c r="N50" s="447"/>
      <c r="O50" s="447"/>
      <c r="P50" s="448"/>
      <c r="Q50" s="184"/>
    </row>
    <row r="51" spans="1:17" ht="15.75" customHeight="1">
      <c r="A51" s="353"/>
      <c r="B51" s="462" t="s">
        <v>45</v>
      </c>
      <c r="C51" s="440"/>
      <c r="D51" s="468"/>
      <c r="E51" s="429"/>
      <c r="F51" s="440"/>
      <c r="G51" s="446"/>
      <c r="H51" s="447"/>
      <c r="I51" s="447"/>
      <c r="J51" s="447"/>
      <c r="K51" s="448"/>
      <c r="L51" s="446"/>
      <c r="M51" s="447"/>
      <c r="N51" s="447"/>
      <c r="O51" s="447"/>
      <c r="P51" s="448"/>
      <c r="Q51" s="184"/>
    </row>
    <row r="52" spans="1:17" ht="15.75" customHeight="1">
      <c r="A52" s="353">
        <v>32</v>
      </c>
      <c r="B52" s="460" t="s">
        <v>46</v>
      </c>
      <c r="C52" s="440">
        <v>4864843</v>
      </c>
      <c r="D52" s="468" t="s">
        <v>12</v>
      </c>
      <c r="E52" s="429" t="s">
        <v>355</v>
      </c>
      <c r="F52" s="440">
        <v>1000</v>
      </c>
      <c r="G52" s="446">
        <v>1330</v>
      </c>
      <c r="H52" s="447">
        <v>1311</v>
      </c>
      <c r="I52" s="447">
        <f t="shared" si="4"/>
        <v>19</v>
      </c>
      <c r="J52" s="447">
        <f t="shared" si="0"/>
        <v>19000</v>
      </c>
      <c r="K52" s="448">
        <f t="shared" si="1"/>
        <v>0.019</v>
      </c>
      <c r="L52" s="446">
        <v>18209</v>
      </c>
      <c r="M52" s="447">
        <v>17979</v>
      </c>
      <c r="N52" s="447">
        <f>L52-M52</f>
        <v>230</v>
      </c>
      <c r="O52" s="447">
        <f t="shared" si="2"/>
        <v>230000</v>
      </c>
      <c r="P52" s="448">
        <f t="shared" si="3"/>
        <v>0.23</v>
      </c>
      <c r="Q52" s="184"/>
    </row>
    <row r="53" spans="1:17" ht="15.75" customHeight="1" thickBot="1">
      <c r="A53" s="356">
        <v>33</v>
      </c>
      <c r="B53" s="463" t="s">
        <v>47</v>
      </c>
      <c r="C53" s="423">
        <v>4864844</v>
      </c>
      <c r="D53" s="470" t="s">
        <v>12</v>
      </c>
      <c r="E53" s="430" t="s">
        <v>355</v>
      </c>
      <c r="F53" s="423">
        <v>1000</v>
      </c>
      <c r="G53" s="446">
        <v>156</v>
      </c>
      <c r="H53" s="452">
        <v>148</v>
      </c>
      <c r="I53" s="452">
        <f t="shared" si="4"/>
        <v>8</v>
      </c>
      <c r="J53" s="452">
        <f t="shared" si="0"/>
        <v>8000</v>
      </c>
      <c r="K53" s="453">
        <f t="shared" si="1"/>
        <v>0.008</v>
      </c>
      <c r="L53" s="446">
        <v>3153</v>
      </c>
      <c r="M53" s="452">
        <v>3177</v>
      </c>
      <c r="N53" s="452">
        <f>L53-M53</f>
        <v>-24</v>
      </c>
      <c r="O53" s="452">
        <f t="shared" si="2"/>
        <v>-24000</v>
      </c>
      <c r="P53" s="453">
        <f t="shared" si="3"/>
        <v>-0.024</v>
      </c>
      <c r="Q53" s="185"/>
    </row>
    <row r="54" spans="1:17" ht="15.75" customHeight="1" thickTop="1">
      <c r="A54" s="352"/>
      <c r="B54" s="464"/>
      <c r="C54" s="47"/>
      <c r="D54" s="469"/>
      <c r="E54" s="429"/>
      <c r="F54" s="47"/>
      <c r="G54" s="454"/>
      <c r="H54" s="447"/>
      <c r="I54" s="447"/>
      <c r="J54" s="447"/>
      <c r="K54" s="447"/>
      <c r="L54" s="454"/>
      <c r="M54" s="447"/>
      <c r="N54" s="447"/>
      <c r="O54" s="447"/>
      <c r="P54" s="447"/>
      <c r="Q54" s="27"/>
    </row>
    <row r="55" spans="1:17" ht="21.75" customHeight="1" thickBot="1">
      <c r="A55" s="354"/>
      <c r="B55" s="467" t="s">
        <v>320</v>
      </c>
      <c r="C55" s="47"/>
      <c r="D55" s="469"/>
      <c r="E55" s="429"/>
      <c r="F55" s="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220" t="str">
        <f>Q1</f>
        <v>MARCH-2013</v>
      </c>
    </row>
    <row r="56" spans="1:17" ht="15.75" customHeight="1" thickTop="1">
      <c r="A56" s="351"/>
      <c r="B56" s="459" t="s">
        <v>48</v>
      </c>
      <c r="C56" s="420"/>
      <c r="D56" s="471"/>
      <c r="E56" s="471"/>
      <c r="F56" s="420"/>
      <c r="G56" s="455"/>
      <c r="H56" s="454"/>
      <c r="I56" s="454"/>
      <c r="J56" s="454"/>
      <c r="K56" s="456"/>
      <c r="L56" s="455"/>
      <c r="M56" s="454"/>
      <c r="N56" s="454"/>
      <c r="O56" s="454"/>
      <c r="P56" s="456"/>
      <c r="Q56" s="183"/>
    </row>
    <row r="57" spans="1:17" ht="15.75" customHeight="1">
      <c r="A57" s="353">
        <v>34</v>
      </c>
      <c r="B57" s="464" t="s">
        <v>85</v>
      </c>
      <c r="C57" s="440">
        <v>4865169</v>
      </c>
      <c r="D57" s="469" t="s">
        <v>12</v>
      </c>
      <c r="E57" s="429" t="s">
        <v>355</v>
      </c>
      <c r="F57" s="440">
        <v>1000</v>
      </c>
      <c r="G57" s="446">
        <v>1284</v>
      </c>
      <c r="H57" s="447">
        <v>1289</v>
      </c>
      <c r="I57" s="447">
        <f t="shared" si="4"/>
        <v>-5</v>
      </c>
      <c r="J57" s="447">
        <f t="shared" si="0"/>
        <v>-5000</v>
      </c>
      <c r="K57" s="448">
        <f t="shared" si="1"/>
        <v>-0.005</v>
      </c>
      <c r="L57" s="446">
        <v>59779</v>
      </c>
      <c r="M57" s="447">
        <v>59779</v>
      </c>
      <c r="N57" s="447">
        <f>L57-M57</f>
        <v>0</v>
      </c>
      <c r="O57" s="447">
        <f t="shared" si="2"/>
        <v>0</v>
      </c>
      <c r="P57" s="448">
        <f t="shared" si="3"/>
        <v>0</v>
      </c>
      <c r="Q57" s="184"/>
    </row>
    <row r="58" spans="1:17" ht="15.75" customHeight="1">
      <c r="A58" s="353"/>
      <c r="B58" s="461" t="s">
        <v>317</v>
      </c>
      <c r="C58" s="440"/>
      <c r="D58" s="469"/>
      <c r="E58" s="429"/>
      <c r="F58" s="440"/>
      <c r="G58" s="449"/>
      <c r="H58" s="450"/>
      <c r="I58" s="447"/>
      <c r="J58" s="447"/>
      <c r="K58" s="448"/>
      <c r="L58" s="449"/>
      <c r="M58" s="447"/>
      <c r="N58" s="447"/>
      <c r="O58" s="447"/>
      <c r="P58" s="448"/>
      <c r="Q58" s="184"/>
    </row>
    <row r="59" spans="1:17" ht="15.75" customHeight="1">
      <c r="A59" s="353">
        <v>35</v>
      </c>
      <c r="B59" s="460" t="s">
        <v>316</v>
      </c>
      <c r="C59" s="440">
        <v>4864824</v>
      </c>
      <c r="D59" s="469" t="s">
        <v>12</v>
      </c>
      <c r="E59" s="429" t="s">
        <v>355</v>
      </c>
      <c r="F59" s="440">
        <v>100</v>
      </c>
      <c r="G59" s="446">
        <v>999462</v>
      </c>
      <c r="H59" s="447">
        <v>998659</v>
      </c>
      <c r="I59" s="447">
        <f t="shared" si="4"/>
        <v>803</v>
      </c>
      <c r="J59" s="447">
        <f t="shared" si="0"/>
        <v>80300</v>
      </c>
      <c r="K59" s="448">
        <f t="shared" si="1"/>
        <v>0.0803</v>
      </c>
      <c r="L59" s="446">
        <v>73426</v>
      </c>
      <c r="M59" s="447">
        <v>70514</v>
      </c>
      <c r="N59" s="447">
        <f>L59-M59</f>
        <v>2912</v>
      </c>
      <c r="O59" s="447">
        <f t="shared" si="2"/>
        <v>291200</v>
      </c>
      <c r="P59" s="448">
        <f t="shared" si="3"/>
        <v>0.2912</v>
      </c>
      <c r="Q59" s="580" t="s">
        <v>417</v>
      </c>
    </row>
    <row r="60" spans="1:17" ht="15.75" customHeight="1">
      <c r="A60" s="353"/>
      <c r="B60" s="460"/>
      <c r="C60" s="440"/>
      <c r="D60" s="468"/>
      <c r="E60" s="429"/>
      <c r="F60" s="440"/>
      <c r="G60" s="446"/>
      <c r="H60" s="447"/>
      <c r="I60" s="447"/>
      <c r="J60" s="447"/>
      <c r="K60" s="448"/>
      <c r="L60" s="446"/>
      <c r="M60" s="447"/>
      <c r="N60" s="447"/>
      <c r="O60" s="447"/>
      <c r="P60" s="448"/>
      <c r="Q60" s="184"/>
    </row>
    <row r="61" spans="1:17" ht="15.75" customHeight="1">
      <c r="A61" s="353"/>
      <c r="B61" s="383" t="s">
        <v>54</v>
      </c>
      <c r="C61" s="441"/>
      <c r="D61" s="472"/>
      <c r="E61" s="472"/>
      <c r="F61" s="441"/>
      <c r="G61" s="446"/>
      <c r="H61" s="447"/>
      <c r="I61" s="447"/>
      <c r="J61" s="447"/>
      <c r="K61" s="448"/>
      <c r="L61" s="446"/>
      <c r="M61" s="447"/>
      <c r="N61" s="447"/>
      <c r="O61" s="447"/>
      <c r="P61" s="448"/>
      <c r="Q61" s="184"/>
    </row>
    <row r="62" spans="1:17" ht="15.75" customHeight="1">
      <c r="A62" s="353">
        <v>36</v>
      </c>
      <c r="B62" s="465" t="s">
        <v>55</v>
      </c>
      <c r="C62" s="441">
        <v>4865090</v>
      </c>
      <c r="D62" s="473" t="s">
        <v>12</v>
      </c>
      <c r="E62" s="429" t="s">
        <v>355</v>
      </c>
      <c r="F62" s="441">
        <v>100</v>
      </c>
      <c r="G62" s="446">
        <v>9168</v>
      </c>
      <c r="H62" s="447">
        <v>9028</v>
      </c>
      <c r="I62" s="447">
        <f>G62-H62</f>
        <v>140</v>
      </c>
      <c r="J62" s="447">
        <f>$F62*I62</f>
        <v>14000</v>
      </c>
      <c r="K62" s="448">
        <f>J62/1000000</f>
        <v>0.014</v>
      </c>
      <c r="L62" s="446">
        <v>27990</v>
      </c>
      <c r="M62" s="447">
        <v>27280</v>
      </c>
      <c r="N62" s="447">
        <f>L62-M62</f>
        <v>710</v>
      </c>
      <c r="O62" s="447">
        <f>$F62*N62</f>
        <v>71000</v>
      </c>
      <c r="P62" s="448">
        <f>O62/1000000</f>
        <v>0.071</v>
      </c>
      <c r="Q62" s="548"/>
    </row>
    <row r="63" spans="1:17" ht="15.75" customHeight="1">
      <c r="A63" s="353">
        <v>37</v>
      </c>
      <c r="B63" s="465" t="s">
        <v>56</v>
      </c>
      <c r="C63" s="441">
        <v>4902519</v>
      </c>
      <c r="D63" s="473" t="s">
        <v>12</v>
      </c>
      <c r="E63" s="429" t="s">
        <v>355</v>
      </c>
      <c r="F63" s="441">
        <v>100</v>
      </c>
      <c r="G63" s="446">
        <v>9878</v>
      </c>
      <c r="H63" s="447">
        <v>9730</v>
      </c>
      <c r="I63" s="447">
        <f>G63-H63</f>
        <v>148</v>
      </c>
      <c r="J63" s="447">
        <f>$F63*I63</f>
        <v>14800</v>
      </c>
      <c r="K63" s="448">
        <f>J63/1000000</f>
        <v>0.0148</v>
      </c>
      <c r="L63" s="446">
        <v>39130</v>
      </c>
      <c r="M63" s="447">
        <v>38162</v>
      </c>
      <c r="N63" s="447">
        <f>L63-M63</f>
        <v>968</v>
      </c>
      <c r="O63" s="447">
        <f>$F63*N63</f>
        <v>96800</v>
      </c>
      <c r="P63" s="448">
        <f>O63/1000000</f>
        <v>0.0968</v>
      </c>
      <c r="Q63" s="184"/>
    </row>
    <row r="64" spans="1:17" ht="15.75" customHeight="1">
      <c r="A64" s="353">
        <v>38</v>
      </c>
      <c r="B64" s="465" t="s">
        <v>57</v>
      </c>
      <c r="C64" s="441">
        <v>4902520</v>
      </c>
      <c r="D64" s="473" t="s">
        <v>12</v>
      </c>
      <c r="E64" s="429" t="s">
        <v>355</v>
      </c>
      <c r="F64" s="441">
        <v>100</v>
      </c>
      <c r="G64" s="446">
        <v>14366</v>
      </c>
      <c r="H64" s="447">
        <v>14266</v>
      </c>
      <c r="I64" s="447">
        <f>G64-H64</f>
        <v>100</v>
      </c>
      <c r="J64" s="447">
        <f>$F64*I64</f>
        <v>10000</v>
      </c>
      <c r="K64" s="448">
        <f>J64/1000000</f>
        <v>0.01</v>
      </c>
      <c r="L64" s="446">
        <v>50361</v>
      </c>
      <c r="M64" s="447">
        <v>49882</v>
      </c>
      <c r="N64" s="447">
        <f>L64-M64</f>
        <v>479</v>
      </c>
      <c r="O64" s="447">
        <f>$F64*N64</f>
        <v>47900</v>
      </c>
      <c r="P64" s="448">
        <f>O64/1000000</f>
        <v>0.0479</v>
      </c>
      <c r="Q64" s="184"/>
    </row>
    <row r="65" spans="1:17" ht="15.75" customHeight="1">
      <c r="A65" s="353"/>
      <c r="B65" s="383" t="s">
        <v>58</v>
      </c>
      <c r="C65" s="441"/>
      <c r="D65" s="472"/>
      <c r="E65" s="472"/>
      <c r="F65" s="441"/>
      <c r="G65" s="446"/>
      <c r="H65" s="447"/>
      <c r="I65" s="447"/>
      <c r="J65" s="447"/>
      <c r="K65" s="448"/>
      <c r="L65" s="446"/>
      <c r="M65" s="447"/>
      <c r="N65" s="447"/>
      <c r="O65" s="447"/>
      <c r="P65" s="448"/>
      <c r="Q65" s="184"/>
    </row>
    <row r="66" spans="1:17" ht="15.75" customHeight="1">
      <c r="A66" s="353">
        <v>39</v>
      </c>
      <c r="B66" s="465" t="s">
        <v>59</v>
      </c>
      <c r="C66" s="441">
        <v>4902521</v>
      </c>
      <c r="D66" s="473" t="s">
        <v>12</v>
      </c>
      <c r="E66" s="429" t="s">
        <v>355</v>
      </c>
      <c r="F66" s="441">
        <v>100</v>
      </c>
      <c r="G66" s="446">
        <v>38822</v>
      </c>
      <c r="H66" s="447">
        <v>38551</v>
      </c>
      <c r="I66" s="447">
        <f aca="true" t="shared" si="6" ref="I66:I72">G66-H66</f>
        <v>271</v>
      </c>
      <c r="J66" s="447">
        <f aca="true" t="shared" si="7" ref="J66:J72">$F66*I66</f>
        <v>27100</v>
      </c>
      <c r="K66" s="448">
        <f aca="true" t="shared" si="8" ref="K66:K72">J66/1000000</f>
        <v>0.0271</v>
      </c>
      <c r="L66" s="446">
        <v>12928</v>
      </c>
      <c r="M66" s="447">
        <v>12882</v>
      </c>
      <c r="N66" s="447">
        <f aca="true" t="shared" si="9" ref="N66:N72">L66-M66</f>
        <v>46</v>
      </c>
      <c r="O66" s="447">
        <f aca="true" t="shared" si="10" ref="O66:O72">$F66*N66</f>
        <v>4600</v>
      </c>
      <c r="P66" s="448">
        <f aca="true" t="shared" si="11" ref="P66:P72">O66/1000000</f>
        <v>0.0046</v>
      </c>
      <c r="Q66" s="184"/>
    </row>
    <row r="67" spans="1:17" ht="15.75" customHeight="1">
      <c r="A67" s="353">
        <v>40</v>
      </c>
      <c r="B67" s="465" t="s">
        <v>60</v>
      </c>
      <c r="C67" s="441">
        <v>4902522</v>
      </c>
      <c r="D67" s="473" t="s">
        <v>12</v>
      </c>
      <c r="E67" s="429" t="s">
        <v>355</v>
      </c>
      <c r="F67" s="441">
        <v>100</v>
      </c>
      <c r="G67" s="446">
        <v>840</v>
      </c>
      <c r="H67" s="447">
        <v>840</v>
      </c>
      <c r="I67" s="447">
        <f t="shared" si="6"/>
        <v>0</v>
      </c>
      <c r="J67" s="447">
        <f t="shared" si="7"/>
        <v>0</v>
      </c>
      <c r="K67" s="448">
        <f t="shared" si="8"/>
        <v>0</v>
      </c>
      <c r="L67" s="446">
        <v>185</v>
      </c>
      <c r="M67" s="447">
        <v>185</v>
      </c>
      <c r="N67" s="447">
        <f t="shared" si="9"/>
        <v>0</v>
      </c>
      <c r="O67" s="447">
        <f t="shared" si="10"/>
        <v>0</v>
      </c>
      <c r="P67" s="448">
        <f t="shared" si="11"/>
        <v>0</v>
      </c>
      <c r="Q67" s="184"/>
    </row>
    <row r="68" spans="1:17" ht="15.75" customHeight="1">
      <c r="A68" s="353">
        <v>41</v>
      </c>
      <c r="B68" s="465" t="s">
        <v>61</v>
      </c>
      <c r="C68" s="441">
        <v>4902523</v>
      </c>
      <c r="D68" s="473" t="s">
        <v>12</v>
      </c>
      <c r="E68" s="429" t="s">
        <v>355</v>
      </c>
      <c r="F68" s="441">
        <v>100</v>
      </c>
      <c r="G68" s="446">
        <v>999815</v>
      </c>
      <c r="H68" s="447">
        <v>999815</v>
      </c>
      <c r="I68" s="447">
        <f t="shared" si="6"/>
        <v>0</v>
      </c>
      <c r="J68" s="447">
        <f t="shared" si="7"/>
        <v>0</v>
      </c>
      <c r="K68" s="448">
        <f t="shared" si="8"/>
        <v>0</v>
      </c>
      <c r="L68" s="446">
        <v>999943</v>
      </c>
      <c r="M68" s="447">
        <v>999943</v>
      </c>
      <c r="N68" s="447">
        <f t="shared" si="9"/>
        <v>0</v>
      </c>
      <c r="O68" s="447">
        <f t="shared" si="10"/>
        <v>0</v>
      </c>
      <c r="P68" s="448">
        <f t="shared" si="11"/>
        <v>0</v>
      </c>
      <c r="Q68" s="184"/>
    </row>
    <row r="69" spans="1:17" ht="15.75" customHeight="1">
      <c r="A69" s="353">
        <v>42</v>
      </c>
      <c r="B69" s="465" t="s">
        <v>62</v>
      </c>
      <c r="C69" s="441">
        <v>4902524</v>
      </c>
      <c r="D69" s="473" t="s">
        <v>12</v>
      </c>
      <c r="E69" s="429" t="s">
        <v>355</v>
      </c>
      <c r="F69" s="441">
        <v>100</v>
      </c>
      <c r="G69" s="446">
        <v>0</v>
      </c>
      <c r="H69" s="447">
        <v>0</v>
      </c>
      <c r="I69" s="447">
        <f t="shared" si="6"/>
        <v>0</v>
      </c>
      <c r="J69" s="447">
        <f t="shared" si="7"/>
        <v>0</v>
      </c>
      <c r="K69" s="448">
        <f t="shared" si="8"/>
        <v>0</v>
      </c>
      <c r="L69" s="446">
        <v>0</v>
      </c>
      <c r="M69" s="447">
        <v>0</v>
      </c>
      <c r="N69" s="447">
        <f t="shared" si="9"/>
        <v>0</v>
      </c>
      <c r="O69" s="447">
        <f t="shared" si="10"/>
        <v>0</v>
      </c>
      <c r="P69" s="448">
        <f t="shared" si="11"/>
        <v>0</v>
      </c>
      <c r="Q69" s="184"/>
    </row>
    <row r="70" spans="1:17" ht="15.75" customHeight="1">
      <c r="A70" s="353">
        <v>43</v>
      </c>
      <c r="B70" s="465" t="s">
        <v>63</v>
      </c>
      <c r="C70" s="441">
        <v>4902525</v>
      </c>
      <c r="D70" s="473" t="s">
        <v>12</v>
      </c>
      <c r="E70" s="429" t="s">
        <v>355</v>
      </c>
      <c r="F70" s="441">
        <v>100</v>
      </c>
      <c r="G70" s="446">
        <v>0</v>
      </c>
      <c r="H70" s="447">
        <v>0</v>
      </c>
      <c r="I70" s="447">
        <f t="shared" si="6"/>
        <v>0</v>
      </c>
      <c r="J70" s="447">
        <f t="shared" si="7"/>
        <v>0</v>
      </c>
      <c r="K70" s="448">
        <f t="shared" si="8"/>
        <v>0</v>
      </c>
      <c r="L70" s="446">
        <v>0</v>
      </c>
      <c r="M70" s="447">
        <v>0</v>
      </c>
      <c r="N70" s="447">
        <f t="shared" si="9"/>
        <v>0</v>
      </c>
      <c r="O70" s="447">
        <f t="shared" si="10"/>
        <v>0</v>
      </c>
      <c r="P70" s="448">
        <f t="shared" si="11"/>
        <v>0</v>
      </c>
      <c r="Q70" s="184"/>
    </row>
    <row r="71" spans="1:17" ht="15.75" customHeight="1">
      <c r="A71" s="353">
        <v>44</v>
      </c>
      <c r="B71" s="465" t="s">
        <v>64</v>
      </c>
      <c r="C71" s="441">
        <v>4902526</v>
      </c>
      <c r="D71" s="473" t="s">
        <v>12</v>
      </c>
      <c r="E71" s="429" t="s">
        <v>355</v>
      </c>
      <c r="F71" s="441">
        <v>100</v>
      </c>
      <c r="G71" s="446">
        <v>16768</v>
      </c>
      <c r="H71" s="447">
        <v>16937</v>
      </c>
      <c r="I71" s="447">
        <f t="shared" si="6"/>
        <v>-169</v>
      </c>
      <c r="J71" s="447">
        <f t="shared" si="7"/>
        <v>-16900</v>
      </c>
      <c r="K71" s="448">
        <f t="shared" si="8"/>
        <v>-0.0169</v>
      </c>
      <c r="L71" s="446">
        <v>12292</v>
      </c>
      <c r="M71" s="447">
        <v>12268</v>
      </c>
      <c r="N71" s="447">
        <f t="shared" si="9"/>
        <v>24</v>
      </c>
      <c r="O71" s="447">
        <f t="shared" si="10"/>
        <v>2400</v>
      </c>
      <c r="P71" s="448">
        <f t="shared" si="11"/>
        <v>0.0024</v>
      </c>
      <c r="Q71" s="184"/>
    </row>
    <row r="72" spans="1:17" ht="15.75" customHeight="1">
      <c r="A72" s="353">
        <v>45</v>
      </c>
      <c r="B72" s="465" t="s">
        <v>65</v>
      </c>
      <c r="C72" s="441">
        <v>4902527</v>
      </c>
      <c r="D72" s="473" t="s">
        <v>12</v>
      </c>
      <c r="E72" s="429" t="s">
        <v>355</v>
      </c>
      <c r="F72" s="441">
        <v>100</v>
      </c>
      <c r="G72" s="446">
        <v>997577</v>
      </c>
      <c r="H72" s="447">
        <v>997609</v>
      </c>
      <c r="I72" s="447">
        <f t="shared" si="6"/>
        <v>-32</v>
      </c>
      <c r="J72" s="447">
        <f t="shared" si="7"/>
        <v>-3200</v>
      </c>
      <c r="K72" s="448">
        <f t="shared" si="8"/>
        <v>-0.0032</v>
      </c>
      <c r="L72" s="446">
        <v>2631</v>
      </c>
      <c r="M72" s="447">
        <v>2623</v>
      </c>
      <c r="N72" s="447">
        <f t="shared" si="9"/>
        <v>8</v>
      </c>
      <c r="O72" s="447">
        <f t="shared" si="10"/>
        <v>800</v>
      </c>
      <c r="P72" s="448">
        <f t="shared" si="11"/>
        <v>0.0008</v>
      </c>
      <c r="Q72" s="184"/>
    </row>
    <row r="73" spans="1:17" ht="15.75" customHeight="1">
      <c r="A73" s="353"/>
      <c r="B73" s="383" t="s">
        <v>66</v>
      </c>
      <c r="C73" s="441"/>
      <c r="D73" s="472"/>
      <c r="E73" s="472"/>
      <c r="F73" s="441"/>
      <c r="G73" s="446"/>
      <c r="H73" s="447"/>
      <c r="I73" s="447"/>
      <c r="J73" s="447"/>
      <c r="K73" s="448"/>
      <c r="L73" s="446"/>
      <c r="M73" s="447"/>
      <c r="N73" s="447"/>
      <c r="O73" s="447"/>
      <c r="P73" s="448"/>
      <c r="Q73" s="184"/>
    </row>
    <row r="74" spans="1:17" ht="15.75" customHeight="1">
      <c r="A74" s="353">
        <v>46</v>
      </c>
      <c r="B74" s="465" t="s">
        <v>67</v>
      </c>
      <c r="C74" s="441">
        <v>4865091</v>
      </c>
      <c r="D74" s="473" t="s">
        <v>12</v>
      </c>
      <c r="E74" s="429" t="s">
        <v>355</v>
      </c>
      <c r="F74" s="441">
        <v>500</v>
      </c>
      <c r="G74" s="446">
        <v>5302</v>
      </c>
      <c r="H74" s="447">
        <v>5277</v>
      </c>
      <c r="I74" s="447">
        <f>G74-H74</f>
        <v>25</v>
      </c>
      <c r="J74" s="447">
        <f>$F74*I74</f>
        <v>12500</v>
      </c>
      <c r="K74" s="448">
        <f>J74/1000000</f>
        <v>0.0125</v>
      </c>
      <c r="L74" s="446">
        <v>26164</v>
      </c>
      <c r="M74" s="447">
        <v>26112</v>
      </c>
      <c r="N74" s="447">
        <f>L74-M74</f>
        <v>52</v>
      </c>
      <c r="O74" s="447">
        <f>$F74*N74</f>
        <v>26000</v>
      </c>
      <c r="P74" s="448">
        <f>O74/1000000</f>
        <v>0.026</v>
      </c>
      <c r="Q74" s="580"/>
    </row>
    <row r="75" spans="1:17" ht="15.75" customHeight="1">
      <c r="A75" s="353">
        <v>47</v>
      </c>
      <c r="B75" s="465" t="s">
        <v>68</v>
      </c>
      <c r="C75" s="441">
        <v>4902530</v>
      </c>
      <c r="D75" s="473" t="s">
        <v>12</v>
      </c>
      <c r="E75" s="429" t="s">
        <v>355</v>
      </c>
      <c r="F75" s="441">
        <v>500</v>
      </c>
      <c r="G75" s="446">
        <v>3461</v>
      </c>
      <c r="H75" s="447">
        <v>3428</v>
      </c>
      <c r="I75" s="447">
        <f>G75-H75</f>
        <v>33</v>
      </c>
      <c r="J75" s="447">
        <f>$F75*I75</f>
        <v>16500</v>
      </c>
      <c r="K75" s="448">
        <f>J75/1000000</f>
        <v>0.0165</v>
      </c>
      <c r="L75" s="446">
        <v>24019</v>
      </c>
      <c r="M75" s="447">
        <v>23979</v>
      </c>
      <c r="N75" s="447">
        <f>L75-M75</f>
        <v>40</v>
      </c>
      <c r="O75" s="447">
        <f>$F75*N75</f>
        <v>20000</v>
      </c>
      <c r="P75" s="448">
        <f>O75/1000000</f>
        <v>0.02</v>
      </c>
      <c r="Q75" s="184"/>
    </row>
    <row r="76" spans="1:17" ht="15.75" customHeight="1">
      <c r="A76" s="353">
        <v>48</v>
      </c>
      <c r="B76" s="465" t="s">
        <v>69</v>
      </c>
      <c r="C76" s="441">
        <v>4902531</v>
      </c>
      <c r="D76" s="473" t="s">
        <v>12</v>
      </c>
      <c r="E76" s="429" t="s">
        <v>355</v>
      </c>
      <c r="F76" s="441">
        <v>500</v>
      </c>
      <c r="G76" s="446">
        <v>4254</v>
      </c>
      <c r="H76" s="447">
        <v>4152</v>
      </c>
      <c r="I76" s="447">
        <f>G76-H76</f>
        <v>102</v>
      </c>
      <c r="J76" s="447">
        <f>$F76*I76</f>
        <v>51000</v>
      </c>
      <c r="K76" s="448">
        <f>J76/1000000</f>
        <v>0.051</v>
      </c>
      <c r="L76" s="446">
        <v>14085</v>
      </c>
      <c r="M76" s="447">
        <v>14084</v>
      </c>
      <c r="N76" s="447">
        <f>L76-M76</f>
        <v>1</v>
      </c>
      <c r="O76" s="447">
        <f>$F76*N76</f>
        <v>500</v>
      </c>
      <c r="P76" s="448">
        <f>O76/1000000</f>
        <v>0.0005</v>
      </c>
      <c r="Q76" s="184"/>
    </row>
    <row r="77" spans="1:17" ht="15.75" customHeight="1">
      <c r="A77" s="353">
        <v>49</v>
      </c>
      <c r="B77" s="465" t="s">
        <v>70</v>
      </c>
      <c r="C77" s="441">
        <v>4902532</v>
      </c>
      <c r="D77" s="473" t="s">
        <v>12</v>
      </c>
      <c r="E77" s="429" t="s">
        <v>355</v>
      </c>
      <c r="F77" s="441">
        <v>500</v>
      </c>
      <c r="G77" s="446">
        <v>4482</v>
      </c>
      <c r="H77" s="447">
        <v>4390</v>
      </c>
      <c r="I77" s="447">
        <f>G77-H77</f>
        <v>92</v>
      </c>
      <c r="J77" s="447">
        <f>$F77*I77</f>
        <v>46000</v>
      </c>
      <c r="K77" s="448">
        <f>J77/1000000</f>
        <v>0.046</v>
      </c>
      <c r="L77" s="446">
        <v>16781</v>
      </c>
      <c r="M77" s="447">
        <v>16780</v>
      </c>
      <c r="N77" s="447">
        <f>L77-M77</f>
        <v>1</v>
      </c>
      <c r="O77" s="447">
        <f>$F77*N77</f>
        <v>500</v>
      </c>
      <c r="P77" s="448">
        <f>O77/1000000</f>
        <v>0.0005</v>
      </c>
      <c r="Q77" s="184"/>
    </row>
    <row r="78" spans="1:17" ht="15.75" customHeight="1">
      <c r="A78" s="353"/>
      <c r="B78" s="383" t="s">
        <v>72</v>
      </c>
      <c r="C78" s="441"/>
      <c r="D78" s="472"/>
      <c r="E78" s="472"/>
      <c r="F78" s="441"/>
      <c r="G78" s="446"/>
      <c r="H78" s="447"/>
      <c r="I78" s="447"/>
      <c r="J78" s="447"/>
      <c r="K78" s="448"/>
      <c r="L78" s="446"/>
      <c r="M78" s="447"/>
      <c r="N78" s="447"/>
      <c r="O78" s="447"/>
      <c r="P78" s="448"/>
      <c r="Q78" s="184"/>
    </row>
    <row r="79" spans="1:17" ht="15.75" customHeight="1">
      <c r="A79" s="353">
        <v>50</v>
      </c>
      <c r="B79" s="465" t="s">
        <v>65</v>
      </c>
      <c r="C79" s="441">
        <v>4902535</v>
      </c>
      <c r="D79" s="473" t="s">
        <v>12</v>
      </c>
      <c r="E79" s="429" t="s">
        <v>355</v>
      </c>
      <c r="F79" s="441">
        <v>100</v>
      </c>
      <c r="G79" s="446">
        <v>996579</v>
      </c>
      <c r="H79" s="447">
        <v>996704</v>
      </c>
      <c r="I79" s="447">
        <f aca="true" t="shared" si="12" ref="I79:I84">G79-H79</f>
        <v>-125</v>
      </c>
      <c r="J79" s="447">
        <f aca="true" t="shared" si="13" ref="J79:J84">$F79*I79</f>
        <v>-12500</v>
      </c>
      <c r="K79" s="448">
        <f aca="true" t="shared" si="14" ref="K79:K84">J79/1000000</f>
        <v>-0.0125</v>
      </c>
      <c r="L79" s="446">
        <v>5958</v>
      </c>
      <c r="M79" s="447">
        <v>5995</v>
      </c>
      <c r="N79" s="447">
        <f aca="true" t="shared" si="15" ref="N79:N84">L79-M79</f>
        <v>-37</v>
      </c>
      <c r="O79" s="447">
        <f aca="true" t="shared" si="16" ref="O79:O84">$F79*N79</f>
        <v>-3700</v>
      </c>
      <c r="P79" s="448">
        <f aca="true" t="shared" si="17" ref="P79:P84">O79/1000000</f>
        <v>-0.0037</v>
      </c>
      <c r="Q79" s="184"/>
    </row>
    <row r="80" spans="1:17" ht="15.75" customHeight="1">
      <c r="A80" s="353">
        <v>51</v>
      </c>
      <c r="B80" s="465" t="s">
        <v>73</v>
      </c>
      <c r="C80" s="441">
        <v>4902536</v>
      </c>
      <c r="D80" s="473" t="s">
        <v>12</v>
      </c>
      <c r="E80" s="429" t="s">
        <v>355</v>
      </c>
      <c r="F80" s="441">
        <v>100</v>
      </c>
      <c r="G80" s="446">
        <v>8113</v>
      </c>
      <c r="H80" s="447">
        <v>8067</v>
      </c>
      <c r="I80" s="447">
        <f t="shared" si="12"/>
        <v>46</v>
      </c>
      <c r="J80" s="447">
        <f t="shared" si="13"/>
        <v>4600</v>
      </c>
      <c r="K80" s="448">
        <f t="shared" si="14"/>
        <v>0.0046</v>
      </c>
      <c r="L80" s="446">
        <v>14936</v>
      </c>
      <c r="M80" s="447">
        <v>14936</v>
      </c>
      <c r="N80" s="447">
        <f t="shared" si="15"/>
        <v>0</v>
      </c>
      <c r="O80" s="447">
        <f t="shared" si="16"/>
        <v>0</v>
      </c>
      <c r="P80" s="448">
        <f t="shared" si="17"/>
        <v>0</v>
      </c>
      <c r="Q80" s="184"/>
    </row>
    <row r="81" spans="1:17" ht="15.75" customHeight="1">
      <c r="A81" s="353">
        <v>52</v>
      </c>
      <c r="B81" s="465" t="s">
        <v>86</v>
      </c>
      <c r="C81" s="441">
        <v>4902537</v>
      </c>
      <c r="D81" s="473" t="s">
        <v>12</v>
      </c>
      <c r="E81" s="429" t="s">
        <v>355</v>
      </c>
      <c r="F81" s="441">
        <v>100</v>
      </c>
      <c r="G81" s="446">
        <v>18852</v>
      </c>
      <c r="H81" s="447">
        <v>18187</v>
      </c>
      <c r="I81" s="447">
        <f t="shared" si="12"/>
        <v>665</v>
      </c>
      <c r="J81" s="447">
        <f t="shared" si="13"/>
        <v>66500</v>
      </c>
      <c r="K81" s="448">
        <f t="shared" si="14"/>
        <v>0.0665</v>
      </c>
      <c r="L81" s="446">
        <v>50669</v>
      </c>
      <c r="M81" s="447">
        <v>50668</v>
      </c>
      <c r="N81" s="447">
        <f t="shared" si="15"/>
        <v>1</v>
      </c>
      <c r="O81" s="447">
        <f t="shared" si="16"/>
        <v>100</v>
      </c>
      <c r="P81" s="448">
        <f t="shared" si="17"/>
        <v>0.0001</v>
      </c>
      <c r="Q81" s="184"/>
    </row>
    <row r="82" spans="1:17" ht="15.75" customHeight="1">
      <c r="A82" s="353">
        <v>53</v>
      </c>
      <c r="B82" s="465" t="s">
        <v>74</v>
      </c>
      <c r="C82" s="441">
        <v>4902579</v>
      </c>
      <c r="D82" s="473" t="s">
        <v>12</v>
      </c>
      <c r="E82" s="429" t="s">
        <v>355</v>
      </c>
      <c r="F82" s="441">
        <v>100</v>
      </c>
      <c r="G82" s="449">
        <v>2507</v>
      </c>
      <c r="H82" s="450">
        <v>2559</v>
      </c>
      <c r="I82" s="450">
        <f>G82-H82</f>
        <v>-52</v>
      </c>
      <c r="J82" s="450">
        <f t="shared" si="13"/>
        <v>-5200</v>
      </c>
      <c r="K82" s="457">
        <f t="shared" si="14"/>
        <v>-0.0052</v>
      </c>
      <c r="L82" s="449">
        <v>999989</v>
      </c>
      <c r="M82" s="450">
        <v>999995</v>
      </c>
      <c r="N82" s="450">
        <f>L82-M82</f>
        <v>-6</v>
      </c>
      <c r="O82" s="450">
        <f t="shared" si="16"/>
        <v>-600</v>
      </c>
      <c r="P82" s="457">
        <f t="shared" si="17"/>
        <v>-0.0006</v>
      </c>
      <c r="Q82" s="580"/>
    </row>
    <row r="83" spans="1:17" ht="15.75" customHeight="1">
      <c r="A83" s="353">
        <v>54</v>
      </c>
      <c r="B83" s="465" t="s">
        <v>75</v>
      </c>
      <c r="C83" s="441">
        <v>4902539</v>
      </c>
      <c r="D83" s="473" t="s">
        <v>12</v>
      </c>
      <c r="E83" s="429" t="s">
        <v>355</v>
      </c>
      <c r="F83" s="441">
        <v>100</v>
      </c>
      <c r="G83" s="446">
        <v>999036</v>
      </c>
      <c r="H83" s="447">
        <v>999048</v>
      </c>
      <c r="I83" s="447">
        <f t="shared" si="12"/>
        <v>-12</v>
      </c>
      <c r="J83" s="447">
        <f t="shared" si="13"/>
        <v>-1200</v>
      </c>
      <c r="K83" s="448">
        <f t="shared" si="14"/>
        <v>-0.0012</v>
      </c>
      <c r="L83" s="446">
        <v>205</v>
      </c>
      <c r="M83" s="447">
        <v>210</v>
      </c>
      <c r="N83" s="447">
        <f t="shared" si="15"/>
        <v>-5</v>
      </c>
      <c r="O83" s="447">
        <f t="shared" si="16"/>
        <v>-500</v>
      </c>
      <c r="P83" s="448">
        <f t="shared" si="17"/>
        <v>-0.0005</v>
      </c>
      <c r="Q83" s="184"/>
    </row>
    <row r="84" spans="1:17" ht="15.75" customHeight="1">
      <c r="A84" s="353">
        <v>55</v>
      </c>
      <c r="B84" s="465" t="s">
        <v>61</v>
      </c>
      <c r="C84" s="441">
        <v>4902540</v>
      </c>
      <c r="D84" s="473" t="s">
        <v>12</v>
      </c>
      <c r="E84" s="429" t="s">
        <v>355</v>
      </c>
      <c r="F84" s="441">
        <v>100</v>
      </c>
      <c r="G84" s="446">
        <v>15</v>
      </c>
      <c r="H84" s="447">
        <v>15</v>
      </c>
      <c r="I84" s="447">
        <f t="shared" si="12"/>
        <v>0</v>
      </c>
      <c r="J84" s="447">
        <f t="shared" si="13"/>
        <v>0</v>
      </c>
      <c r="K84" s="448">
        <f t="shared" si="14"/>
        <v>0</v>
      </c>
      <c r="L84" s="446">
        <v>13398</v>
      </c>
      <c r="M84" s="447">
        <v>13398</v>
      </c>
      <c r="N84" s="447">
        <f t="shared" si="15"/>
        <v>0</v>
      </c>
      <c r="O84" s="447">
        <f t="shared" si="16"/>
        <v>0</v>
      </c>
      <c r="P84" s="448">
        <f t="shared" si="17"/>
        <v>0</v>
      </c>
      <c r="Q84" s="184"/>
    </row>
    <row r="85" spans="1:17" ht="15.75" customHeight="1">
      <c r="A85" s="353"/>
      <c r="B85" s="383" t="s">
        <v>76</v>
      </c>
      <c r="C85" s="441"/>
      <c r="D85" s="472"/>
      <c r="E85" s="472"/>
      <c r="F85" s="441"/>
      <c r="G85" s="446"/>
      <c r="H85" s="447"/>
      <c r="I85" s="447"/>
      <c r="J85" s="447"/>
      <c r="K85" s="448"/>
      <c r="L85" s="446"/>
      <c r="M85" s="447"/>
      <c r="N85" s="447"/>
      <c r="O85" s="447"/>
      <c r="P85" s="448"/>
      <c r="Q85" s="184"/>
    </row>
    <row r="86" spans="1:17" ht="15.75" customHeight="1">
      <c r="A86" s="353">
        <v>56</v>
      </c>
      <c r="B86" s="465" t="s">
        <v>77</v>
      </c>
      <c r="C86" s="441">
        <v>4902541</v>
      </c>
      <c r="D86" s="473" t="s">
        <v>12</v>
      </c>
      <c r="E86" s="429" t="s">
        <v>355</v>
      </c>
      <c r="F86" s="441">
        <v>100</v>
      </c>
      <c r="G86" s="446">
        <v>8341</v>
      </c>
      <c r="H86" s="447">
        <v>8339</v>
      </c>
      <c r="I86" s="447">
        <f>G86-H86</f>
        <v>2</v>
      </c>
      <c r="J86" s="447">
        <f>$F86*I86</f>
        <v>200</v>
      </c>
      <c r="K86" s="448">
        <f>J86/1000000</f>
        <v>0.0002</v>
      </c>
      <c r="L86" s="446">
        <v>69989</v>
      </c>
      <c r="M86" s="447">
        <v>69209</v>
      </c>
      <c r="N86" s="447">
        <f>L86-M86</f>
        <v>780</v>
      </c>
      <c r="O86" s="447">
        <f>$F86*N86</f>
        <v>78000</v>
      </c>
      <c r="P86" s="448">
        <f>O86/1000000</f>
        <v>0.078</v>
      </c>
      <c r="Q86" s="184"/>
    </row>
    <row r="87" spans="1:17" ht="15.75" customHeight="1">
      <c r="A87" s="353">
        <v>57</v>
      </c>
      <c r="B87" s="465" t="s">
        <v>78</v>
      </c>
      <c r="C87" s="441">
        <v>4902542</v>
      </c>
      <c r="D87" s="473" t="s">
        <v>12</v>
      </c>
      <c r="E87" s="429" t="s">
        <v>355</v>
      </c>
      <c r="F87" s="441">
        <v>100</v>
      </c>
      <c r="G87" s="446">
        <v>7403</v>
      </c>
      <c r="H87" s="447">
        <v>7402</v>
      </c>
      <c r="I87" s="447">
        <f>G87-H87</f>
        <v>1</v>
      </c>
      <c r="J87" s="447">
        <f>$F87*I87</f>
        <v>100</v>
      </c>
      <c r="K87" s="448">
        <f>J87/1000000</f>
        <v>0.0001</v>
      </c>
      <c r="L87" s="446">
        <v>60146</v>
      </c>
      <c r="M87" s="447">
        <v>59412</v>
      </c>
      <c r="N87" s="447">
        <f>L87-M87</f>
        <v>734</v>
      </c>
      <c r="O87" s="447">
        <f>$F87*N87</f>
        <v>73400</v>
      </c>
      <c r="P87" s="448">
        <f>O87/1000000</f>
        <v>0.0734</v>
      </c>
      <c r="Q87" s="184"/>
    </row>
    <row r="88" spans="1:17" ht="15.75" customHeight="1">
      <c r="A88" s="353">
        <v>58</v>
      </c>
      <c r="B88" s="465" t="s">
        <v>79</v>
      </c>
      <c r="C88" s="441">
        <v>4902543</v>
      </c>
      <c r="D88" s="473" t="s">
        <v>12</v>
      </c>
      <c r="E88" s="429" t="s">
        <v>355</v>
      </c>
      <c r="F88" s="441">
        <v>100</v>
      </c>
      <c r="G88" s="446">
        <v>8648</v>
      </c>
      <c r="H88" s="447">
        <v>8648</v>
      </c>
      <c r="I88" s="447">
        <f>G88-H88</f>
        <v>0</v>
      </c>
      <c r="J88" s="447">
        <f>$F88*I88</f>
        <v>0</v>
      </c>
      <c r="K88" s="448">
        <f>J88/1000000</f>
        <v>0</v>
      </c>
      <c r="L88" s="446">
        <v>86966</v>
      </c>
      <c r="M88" s="447">
        <v>85669</v>
      </c>
      <c r="N88" s="447">
        <f>L88-M88</f>
        <v>1297</v>
      </c>
      <c r="O88" s="447">
        <f>$F88*N88</f>
        <v>129700</v>
      </c>
      <c r="P88" s="448">
        <f>O88/1000000</f>
        <v>0.1297</v>
      </c>
      <c r="Q88" s="184"/>
    </row>
    <row r="89" spans="1:17" ht="15.75" customHeight="1">
      <c r="A89" s="353"/>
      <c r="B89" s="383" t="s">
        <v>34</v>
      </c>
      <c r="C89" s="441"/>
      <c r="D89" s="472"/>
      <c r="E89" s="472"/>
      <c r="F89" s="441"/>
      <c r="G89" s="446"/>
      <c r="H89" s="447"/>
      <c r="I89" s="447"/>
      <c r="J89" s="447"/>
      <c r="K89" s="448"/>
      <c r="L89" s="446"/>
      <c r="M89" s="447"/>
      <c r="N89" s="447"/>
      <c r="O89" s="447"/>
      <c r="P89" s="448"/>
      <c r="Q89" s="184"/>
    </row>
    <row r="90" spans="1:17" ht="15.75" customHeight="1">
      <c r="A90" s="353">
        <v>59</v>
      </c>
      <c r="B90" s="465" t="s">
        <v>71</v>
      </c>
      <c r="C90" s="441">
        <v>4864807</v>
      </c>
      <c r="D90" s="473" t="s">
        <v>12</v>
      </c>
      <c r="E90" s="429" t="s">
        <v>355</v>
      </c>
      <c r="F90" s="441">
        <v>100</v>
      </c>
      <c r="G90" s="446">
        <v>127235</v>
      </c>
      <c r="H90" s="447">
        <v>125558</v>
      </c>
      <c r="I90" s="447">
        <f>G90-H90</f>
        <v>1677</v>
      </c>
      <c r="J90" s="447">
        <f>$F90*I90</f>
        <v>167700</v>
      </c>
      <c r="K90" s="448">
        <f>J90/1000000</f>
        <v>0.1677</v>
      </c>
      <c r="L90" s="446">
        <v>28868</v>
      </c>
      <c r="M90" s="447">
        <v>28855</v>
      </c>
      <c r="N90" s="447">
        <f>L90-M90</f>
        <v>13</v>
      </c>
      <c r="O90" s="447">
        <f>$F90*N90</f>
        <v>1300</v>
      </c>
      <c r="P90" s="448">
        <f>O90/1000000</f>
        <v>0.0013</v>
      </c>
      <c r="Q90" s="184"/>
    </row>
    <row r="91" spans="1:17" ht="15.75" customHeight="1">
      <c r="A91" s="353">
        <v>60</v>
      </c>
      <c r="B91" s="465" t="s">
        <v>250</v>
      </c>
      <c r="C91" s="441">
        <v>4865086</v>
      </c>
      <c r="D91" s="473" t="s">
        <v>12</v>
      </c>
      <c r="E91" s="429" t="s">
        <v>355</v>
      </c>
      <c r="F91" s="441">
        <v>100</v>
      </c>
      <c r="G91" s="446">
        <v>19374</v>
      </c>
      <c r="H91" s="447">
        <v>18929</v>
      </c>
      <c r="I91" s="447">
        <f>G91-H91</f>
        <v>445</v>
      </c>
      <c r="J91" s="447">
        <f>$F91*I91</f>
        <v>44500</v>
      </c>
      <c r="K91" s="448">
        <f>J91/1000000</f>
        <v>0.0445</v>
      </c>
      <c r="L91" s="446">
        <v>38539</v>
      </c>
      <c r="M91" s="447">
        <v>38519</v>
      </c>
      <c r="N91" s="447">
        <f>L91-M91</f>
        <v>20</v>
      </c>
      <c r="O91" s="447">
        <f>$F91*N91</f>
        <v>2000</v>
      </c>
      <c r="P91" s="448">
        <f>O91/1000000</f>
        <v>0.002</v>
      </c>
      <c r="Q91" s="184"/>
    </row>
    <row r="92" spans="1:17" ht="15.75" customHeight="1">
      <c r="A92" s="353">
        <v>61</v>
      </c>
      <c r="B92" s="465" t="s">
        <v>84</v>
      </c>
      <c r="C92" s="441">
        <v>4902571</v>
      </c>
      <c r="D92" s="473" t="s">
        <v>12</v>
      </c>
      <c r="E92" s="429" t="s">
        <v>355</v>
      </c>
      <c r="F92" s="441">
        <v>-300</v>
      </c>
      <c r="G92" s="446">
        <v>23</v>
      </c>
      <c r="H92" s="447">
        <v>41</v>
      </c>
      <c r="I92" s="447">
        <f>G92-H92</f>
        <v>-18</v>
      </c>
      <c r="J92" s="447">
        <f>$F92*I92</f>
        <v>5400</v>
      </c>
      <c r="K92" s="448">
        <f>J92/1000000</f>
        <v>0.0054</v>
      </c>
      <c r="L92" s="446">
        <v>59</v>
      </c>
      <c r="M92" s="447">
        <v>30</v>
      </c>
      <c r="N92" s="447">
        <f>L92-M92</f>
        <v>29</v>
      </c>
      <c r="O92" s="447">
        <f>$F92*N92</f>
        <v>-8700</v>
      </c>
      <c r="P92" s="448">
        <f>O92/1000000</f>
        <v>-0.0087</v>
      </c>
      <c r="Q92" s="184"/>
    </row>
    <row r="93" spans="1:17" ht="15.75" customHeight="1">
      <c r="A93" s="353"/>
      <c r="B93" s="461" t="s">
        <v>80</v>
      </c>
      <c r="C93" s="440"/>
      <c r="D93" s="468"/>
      <c r="E93" s="468"/>
      <c r="F93" s="440"/>
      <c r="G93" s="446"/>
      <c r="H93" s="447"/>
      <c r="I93" s="447"/>
      <c r="J93" s="447"/>
      <c r="K93" s="448"/>
      <c r="L93" s="446"/>
      <c r="M93" s="447"/>
      <c r="N93" s="447"/>
      <c r="O93" s="447"/>
      <c r="P93" s="448"/>
      <c r="Q93" s="184"/>
    </row>
    <row r="94" spans="1:17" ht="16.5">
      <c r="A94" s="419">
        <v>62</v>
      </c>
      <c r="B94" s="541" t="s">
        <v>81</v>
      </c>
      <c r="C94" s="440">
        <v>4902577</v>
      </c>
      <c r="D94" s="468" t="s">
        <v>12</v>
      </c>
      <c r="E94" s="429" t="s">
        <v>355</v>
      </c>
      <c r="F94" s="440">
        <v>-400</v>
      </c>
      <c r="G94" s="446">
        <v>995589</v>
      </c>
      <c r="H94" s="447">
        <v>995589</v>
      </c>
      <c r="I94" s="447">
        <f>G94-H94</f>
        <v>0</v>
      </c>
      <c r="J94" s="447">
        <f>$F94*I94</f>
        <v>0</v>
      </c>
      <c r="K94" s="448">
        <f>J94/1000000</f>
        <v>0</v>
      </c>
      <c r="L94" s="446">
        <v>34</v>
      </c>
      <c r="M94" s="447">
        <v>34</v>
      </c>
      <c r="N94" s="447">
        <f>L94-M94</f>
        <v>0</v>
      </c>
      <c r="O94" s="447">
        <f>$F94*N94</f>
        <v>0</v>
      </c>
      <c r="P94" s="448">
        <f>O94/1000000</f>
        <v>0</v>
      </c>
      <c r="Q94" s="726"/>
    </row>
    <row r="95" spans="1:17" ht="16.5">
      <c r="A95" s="419">
        <v>63</v>
      </c>
      <c r="B95" s="541" t="s">
        <v>82</v>
      </c>
      <c r="C95" s="440">
        <v>4902516</v>
      </c>
      <c r="D95" s="468" t="s">
        <v>12</v>
      </c>
      <c r="E95" s="429" t="s">
        <v>355</v>
      </c>
      <c r="F95" s="440">
        <v>100</v>
      </c>
      <c r="G95" s="446">
        <v>999276</v>
      </c>
      <c r="H95" s="447">
        <v>999273</v>
      </c>
      <c r="I95" s="447">
        <f>G95-H95</f>
        <v>3</v>
      </c>
      <c r="J95" s="447">
        <f>$F95*I95</f>
        <v>300</v>
      </c>
      <c r="K95" s="448">
        <f>J95/1000000</f>
        <v>0.0003</v>
      </c>
      <c r="L95" s="446">
        <v>999397</v>
      </c>
      <c r="M95" s="447">
        <v>999397</v>
      </c>
      <c r="N95" s="447">
        <f>L95-M95</f>
        <v>0</v>
      </c>
      <c r="O95" s="447">
        <f>$F95*N95</f>
        <v>0</v>
      </c>
      <c r="P95" s="448">
        <f>O95/1000000</f>
        <v>0</v>
      </c>
      <c r="Q95" s="184"/>
    </row>
    <row r="96" spans="1:17" ht="16.5">
      <c r="A96" s="412"/>
      <c r="B96" s="383" t="s">
        <v>401</v>
      </c>
      <c r="C96" s="440"/>
      <c r="D96" s="468"/>
      <c r="E96" s="429"/>
      <c r="F96" s="440"/>
      <c r="G96" s="446"/>
      <c r="H96" s="447"/>
      <c r="I96" s="447"/>
      <c r="J96" s="447"/>
      <c r="K96" s="448"/>
      <c r="L96" s="446"/>
      <c r="M96" s="447"/>
      <c r="N96" s="447"/>
      <c r="O96" s="447"/>
      <c r="P96" s="448"/>
      <c r="Q96" s="184"/>
    </row>
    <row r="97" spans="1:17" ht="18">
      <c r="A97" s="412">
        <v>64</v>
      </c>
      <c r="B97" s="465" t="s">
        <v>400</v>
      </c>
      <c r="C97" s="396">
        <v>5128444</v>
      </c>
      <c r="D97" s="155" t="s">
        <v>12</v>
      </c>
      <c r="E97" s="119" t="s">
        <v>355</v>
      </c>
      <c r="F97" s="592">
        <v>800</v>
      </c>
      <c r="G97" s="446">
        <v>994857</v>
      </c>
      <c r="H97" s="447">
        <v>995754</v>
      </c>
      <c r="I97" s="415">
        <f>G97-H97</f>
        <v>-897</v>
      </c>
      <c r="J97" s="415">
        <f>$F97*I97</f>
        <v>-717600</v>
      </c>
      <c r="K97" s="415">
        <f>J97/1000000</f>
        <v>-0.7176</v>
      </c>
      <c r="L97" s="446">
        <v>345</v>
      </c>
      <c r="M97" s="447">
        <v>336</v>
      </c>
      <c r="N97" s="415">
        <f>L97-M97</f>
        <v>9</v>
      </c>
      <c r="O97" s="415">
        <f>$F97*N97</f>
        <v>7200</v>
      </c>
      <c r="P97" s="415">
        <f>O97/1000000</f>
        <v>0.0072</v>
      </c>
      <c r="Q97" s="184"/>
    </row>
    <row r="98" spans="1:17" ht="16.5">
      <c r="A98" s="412">
        <v>65</v>
      </c>
      <c r="B98" s="465" t="s">
        <v>411</v>
      </c>
      <c r="C98" s="440">
        <v>5100232</v>
      </c>
      <c r="D98" s="155" t="s">
        <v>12</v>
      </c>
      <c r="E98" s="119" t="s">
        <v>355</v>
      </c>
      <c r="F98" s="440">
        <v>800</v>
      </c>
      <c r="G98" s="449">
        <v>998600</v>
      </c>
      <c r="H98" s="450">
        <v>999839</v>
      </c>
      <c r="I98" s="412">
        <f>G98-H98</f>
        <v>-1239</v>
      </c>
      <c r="J98" s="412">
        <f>$F98*I98</f>
        <v>-991200</v>
      </c>
      <c r="K98" s="412">
        <f>J98/1000000</f>
        <v>-0.9912</v>
      </c>
      <c r="L98" s="449">
        <v>999999</v>
      </c>
      <c r="M98" s="450">
        <v>999999</v>
      </c>
      <c r="N98" s="412">
        <f>L98-M98</f>
        <v>0</v>
      </c>
      <c r="O98" s="412">
        <f>$F98*N98</f>
        <v>0</v>
      </c>
      <c r="P98" s="412">
        <f>O98/1000000</f>
        <v>0</v>
      </c>
      <c r="Q98" s="184"/>
    </row>
    <row r="99" spans="1:17" ht="15.75" customHeight="1" thickBot="1">
      <c r="A99" s="426"/>
      <c r="B99" s="715"/>
      <c r="C99" s="423"/>
      <c r="D99" s="716"/>
      <c r="E99" s="430"/>
      <c r="F99" s="423"/>
      <c r="G99" s="451"/>
      <c r="H99" s="452"/>
      <c r="I99" s="452"/>
      <c r="J99" s="452"/>
      <c r="K99" s="453"/>
      <c r="L99" s="451"/>
      <c r="M99" s="452"/>
      <c r="N99" s="452"/>
      <c r="O99" s="452"/>
      <c r="P99" s="453"/>
      <c r="Q99" s="185"/>
    </row>
    <row r="100" spans="7:16" ht="13.5" thickTop="1">
      <c r="G100" s="19"/>
      <c r="H100" s="19"/>
      <c r="I100" s="19"/>
      <c r="J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8">
      <c r="B102" s="187" t="s">
        <v>249</v>
      </c>
      <c r="G102" s="19"/>
      <c r="H102" s="19"/>
      <c r="I102" s="19"/>
      <c r="J102" s="19"/>
      <c r="K102" s="613">
        <f>SUM(K8:K99)</f>
        <v>-3.3659500000000016</v>
      </c>
      <c r="L102" s="19"/>
      <c r="M102" s="19"/>
      <c r="N102" s="19"/>
      <c r="O102" s="19"/>
      <c r="P102" s="186">
        <f>SUM(P8:P99)</f>
        <v>1.9763000000000004</v>
      </c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24" thickBot="1">
      <c r="A109" s="226" t="s">
        <v>248</v>
      </c>
      <c r="G109" s="21"/>
      <c r="H109" s="21"/>
      <c r="I109" s="100" t="s">
        <v>407</v>
      </c>
      <c r="J109" s="21"/>
      <c r="K109" s="21"/>
      <c r="L109" s="21"/>
      <c r="M109" s="21"/>
      <c r="N109" s="100" t="s">
        <v>408</v>
      </c>
      <c r="O109" s="21"/>
      <c r="P109" s="21"/>
      <c r="Q109" s="219" t="str">
        <f>Q1</f>
        <v>MARCH-2013</v>
      </c>
    </row>
    <row r="110" spans="1:17" ht="39.75" thickBot="1" thickTop="1">
      <c r="A110" s="101" t="s">
        <v>8</v>
      </c>
      <c r="B110" s="40" t="s">
        <v>9</v>
      </c>
      <c r="C110" s="41" t="s">
        <v>1</v>
      </c>
      <c r="D110" s="41" t="s">
        <v>2</v>
      </c>
      <c r="E110" s="41" t="s">
        <v>3</v>
      </c>
      <c r="F110" s="41" t="s">
        <v>10</v>
      </c>
      <c r="G110" s="43" t="str">
        <f>G5</f>
        <v>FINAL READING 01/04/2013</v>
      </c>
      <c r="H110" s="41" t="str">
        <f>H5</f>
        <v>INTIAL READING 01/03/2013</v>
      </c>
      <c r="I110" s="41" t="s">
        <v>4</v>
      </c>
      <c r="J110" s="41" t="s">
        <v>5</v>
      </c>
      <c r="K110" s="42" t="s">
        <v>6</v>
      </c>
      <c r="L110" s="43" t="str">
        <f>G5</f>
        <v>FINAL READING 01/04/2013</v>
      </c>
      <c r="M110" s="41" t="str">
        <f>H5</f>
        <v>INTIAL READING 01/03/2013</v>
      </c>
      <c r="N110" s="41" t="s">
        <v>4</v>
      </c>
      <c r="O110" s="41" t="s">
        <v>5</v>
      </c>
      <c r="P110" s="42" t="s">
        <v>6</v>
      </c>
      <c r="Q110" s="42" t="s">
        <v>318</v>
      </c>
    </row>
    <row r="111" spans="1:16" ht="8.25" customHeight="1" thickBot="1" thickTop="1">
      <c r="A111" s="15"/>
      <c r="B111" s="12"/>
      <c r="C111" s="11"/>
      <c r="D111" s="11"/>
      <c r="E111" s="11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7" ht="15.75" customHeight="1" thickTop="1">
      <c r="A112" s="442"/>
      <c r="B112" s="443" t="s">
        <v>28</v>
      </c>
      <c r="C112" s="420"/>
      <c r="D112" s="406"/>
      <c r="E112" s="406"/>
      <c r="F112" s="406"/>
      <c r="G112" s="105"/>
      <c r="H112" s="28"/>
      <c r="I112" s="28"/>
      <c r="J112" s="28"/>
      <c r="K112" s="29"/>
      <c r="L112" s="105"/>
      <c r="M112" s="28"/>
      <c r="N112" s="28"/>
      <c r="O112" s="28"/>
      <c r="P112" s="29"/>
      <c r="Q112" s="183"/>
    </row>
    <row r="113" spans="1:17" ht="15.75" customHeight="1">
      <c r="A113" s="419">
        <v>1</v>
      </c>
      <c r="B113" s="460" t="s">
        <v>83</v>
      </c>
      <c r="C113" s="440">
        <v>4865092</v>
      </c>
      <c r="D113" s="429" t="s">
        <v>12</v>
      </c>
      <c r="E113" s="429" t="s">
        <v>355</v>
      </c>
      <c r="F113" s="440">
        <v>-100</v>
      </c>
      <c r="G113" s="446">
        <v>9634</v>
      </c>
      <c r="H113" s="447">
        <v>9340</v>
      </c>
      <c r="I113" s="447">
        <f>G113-H113</f>
        <v>294</v>
      </c>
      <c r="J113" s="447">
        <f aca="true" t="shared" si="18" ref="J113:J123">$F113*I113</f>
        <v>-29400</v>
      </c>
      <c r="K113" s="448">
        <f aca="true" t="shared" si="19" ref="K113:K123">J113/1000000</f>
        <v>-0.0294</v>
      </c>
      <c r="L113" s="446">
        <v>12734</v>
      </c>
      <c r="M113" s="447">
        <v>12730</v>
      </c>
      <c r="N113" s="447">
        <f>L113-M113</f>
        <v>4</v>
      </c>
      <c r="O113" s="447">
        <f aca="true" t="shared" si="20" ref="O113:O123">$F113*N113</f>
        <v>-400</v>
      </c>
      <c r="P113" s="448">
        <f aca="true" t="shared" si="21" ref="P113:P123">O113/1000000</f>
        <v>-0.0004</v>
      </c>
      <c r="Q113" s="184"/>
    </row>
    <row r="114" spans="1:17" ht="16.5">
      <c r="A114" s="419"/>
      <c r="B114" s="461" t="s">
        <v>41</v>
      </c>
      <c r="C114" s="440"/>
      <c r="D114" s="469"/>
      <c r="E114" s="469"/>
      <c r="F114" s="440"/>
      <c r="G114" s="446"/>
      <c r="H114" s="447"/>
      <c r="I114" s="447"/>
      <c r="J114" s="447"/>
      <c r="K114" s="448"/>
      <c r="L114" s="446"/>
      <c r="M114" s="447"/>
      <c r="N114" s="447"/>
      <c r="O114" s="447"/>
      <c r="P114" s="448"/>
      <c r="Q114" s="184"/>
    </row>
    <row r="115" spans="1:17" ht="16.5">
      <c r="A115" s="419">
        <v>2</v>
      </c>
      <c r="B115" s="460" t="s">
        <v>42</v>
      </c>
      <c r="C115" s="440">
        <v>4864955</v>
      </c>
      <c r="D115" s="468" t="s">
        <v>12</v>
      </c>
      <c r="E115" s="429" t="s">
        <v>355</v>
      </c>
      <c r="F115" s="440">
        <v>-1000</v>
      </c>
      <c r="G115" s="446">
        <v>8069</v>
      </c>
      <c r="H115" s="447">
        <v>7899</v>
      </c>
      <c r="I115" s="447">
        <f>G115-H115</f>
        <v>170</v>
      </c>
      <c r="J115" s="447">
        <f t="shared" si="18"/>
        <v>-170000</v>
      </c>
      <c r="K115" s="448">
        <f t="shared" si="19"/>
        <v>-0.17</v>
      </c>
      <c r="L115" s="446">
        <v>6853</v>
      </c>
      <c r="M115" s="447">
        <v>6851</v>
      </c>
      <c r="N115" s="447">
        <f>L115-M115</f>
        <v>2</v>
      </c>
      <c r="O115" s="447">
        <f t="shared" si="20"/>
        <v>-2000</v>
      </c>
      <c r="P115" s="448">
        <f t="shared" si="21"/>
        <v>-0.002</v>
      </c>
      <c r="Q115" s="184"/>
    </row>
    <row r="116" spans="1:17" ht="16.5">
      <c r="A116" s="419"/>
      <c r="B116" s="461" t="s">
        <v>18</v>
      </c>
      <c r="C116" s="440"/>
      <c r="D116" s="468"/>
      <c r="E116" s="429"/>
      <c r="F116" s="440"/>
      <c r="G116" s="446"/>
      <c r="H116" s="447"/>
      <c r="I116" s="447"/>
      <c r="J116" s="447"/>
      <c r="K116" s="448"/>
      <c r="L116" s="446"/>
      <c r="M116" s="447"/>
      <c r="N116" s="447"/>
      <c r="O116" s="447"/>
      <c r="P116" s="448"/>
      <c r="Q116" s="184"/>
    </row>
    <row r="117" spans="1:17" ht="16.5">
      <c r="A117" s="419">
        <v>3</v>
      </c>
      <c r="B117" s="460" t="s">
        <v>19</v>
      </c>
      <c r="C117" s="440">
        <v>4864808</v>
      </c>
      <c r="D117" s="468" t="s">
        <v>12</v>
      </c>
      <c r="E117" s="429" t="s">
        <v>355</v>
      </c>
      <c r="F117" s="440">
        <v>-200</v>
      </c>
      <c r="G117" s="446">
        <v>4063</v>
      </c>
      <c r="H117" s="447">
        <v>3928</v>
      </c>
      <c r="I117" s="450">
        <f>G117-H117</f>
        <v>135</v>
      </c>
      <c r="J117" s="450">
        <f t="shared" si="18"/>
        <v>-27000</v>
      </c>
      <c r="K117" s="457">
        <f t="shared" si="19"/>
        <v>-0.027</v>
      </c>
      <c r="L117" s="446">
        <v>2409</v>
      </c>
      <c r="M117" s="447">
        <v>2360</v>
      </c>
      <c r="N117" s="447">
        <f>L117-M117</f>
        <v>49</v>
      </c>
      <c r="O117" s="447">
        <f t="shared" si="20"/>
        <v>-9800</v>
      </c>
      <c r="P117" s="448">
        <f t="shared" si="21"/>
        <v>-0.0098</v>
      </c>
      <c r="Q117" s="579"/>
    </row>
    <row r="118" spans="1:17" ht="16.5">
      <c r="A118" s="419">
        <v>4</v>
      </c>
      <c r="B118" s="460" t="s">
        <v>20</v>
      </c>
      <c r="C118" s="440">
        <v>4864841</v>
      </c>
      <c r="D118" s="468" t="s">
        <v>12</v>
      </c>
      <c r="E118" s="429" t="s">
        <v>355</v>
      </c>
      <c r="F118" s="440">
        <v>-1000</v>
      </c>
      <c r="G118" s="446">
        <v>14123</v>
      </c>
      <c r="H118" s="447">
        <v>13971</v>
      </c>
      <c r="I118" s="447">
        <f>G118-H118</f>
        <v>152</v>
      </c>
      <c r="J118" s="447">
        <f t="shared" si="18"/>
        <v>-152000</v>
      </c>
      <c r="K118" s="448">
        <f t="shared" si="19"/>
        <v>-0.152</v>
      </c>
      <c r="L118" s="446">
        <v>27641</v>
      </c>
      <c r="M118" s="447">
        <v>27629</v>
      </c>
      <c r="N118" s="447">
        <f>L118-M118</f>
        <v>12</v>
      </c>
      <c r="O118" s="447">
        <f t="shared" si="20"/>
        <v>-12000</v>
      </c>
      <c r="P118" s="448">
        <f t="shared" si="21"/>
        <v>-0.012</v>
      </c>
      <c r="Q118" s="184"/>
    </row>
    <row r="119" spans="1:17" ht="16.5">
      <c r="A119" s="419"/>
      <c r="B119" s="460"/>
      <c r="C119" s="440"/>
      <c r="D119" s="468"/>
      <c r="E119" s="429"/>
      <c r="F119" s="440"/>
      <c r="G119" s="458"/>
      <c r="H119" s="287"/>
      <c r="I119" s="447"/>
      <c r="J119" s="447"/>
      <c r="K119" s="448"/>
      <c r="L119" s="458"/>
      <c r="M119" s="450"/>
      <c r="N119" s="447"/>
      <c r="O119" s="447"/>
      <c r="P119" s="448"/>
      <c r="Q119" s="184"/>
    </row>
    <row r="120" spans="1:17" ht="16.5">
      <c r="A120" s="444"/>
      <c r="B120" s="466" t="s">
        <v>49</v>
      </c>
      <c r="C120" s="414"/>
      <c r="D120" s="474"/>
      <c r="E120" s="474"/>
      <c r="F120" s="445"/>
      <c r="G120" s="458"/>
      <c r="H120" s="287"/>
      <c r="I120" s="447"/>
      <c r="J120" s="447"/>
      <c r="K120" s="448"/>
      <c r="L120" s="458"/>
      <c r="M120" s="287"/>
      <c r="N120" s="447"/>
      <c r="O120" s="447"/>
      <c r="P120" s="448"/>
      <c r="Q120" s="184"/>
    </row>
    <row r="121" spans="1:17" ht="16.5">
      <c r="A121" s="419">
        <v>5</v>
      </c>
      <c r="B121" s="464" t="s">
        <v>50</v>
      </c>
      <c r="C121" s="440">
        <v>4864792</v>
      </c>
      <c r="D121" s="469" t="s">
        <v>12</v>
      </c>
      <c r="E121" s="429" t="s">
        <v>355</v>
      </c>
      <c r="F121" s="440">
        <v>-100</v>
      </c>
      <c r="G121" s="446">
        <v>36660</v>
      </c>
      <c r="H121" s="447">
        <v>35817</v>
      </c>
      <c r="I121" s="447">
        <f>G121-H121</f>
        <v>843</v>
      </c>
      <c r="J121" s="447">
        <f t="shared" si="18"/>
        <v>-84300</v>
      </c>
      <c r="K121" s="448">
        <f t="shared" si="19"/>
        <v>-0.0843</v>
      </c>
      <c r="L121" s="446">
        <v>147017</v>
      </c>
      <c r="M121" s="447">
        <v>146986</v>
      </c>
      <c r="N121" s="447">
        <f>L121-M121</f>
        <v>31</v>
      </c>
      <c r="O121" s="447">
        <f t="shared" si="20"/>
        <v>-3100</v>
      </c>
      <c r="P121" s="448">
        <f t="shared" si="21"/>
        <v>-0.0031</v>
      </c>
      <c r="Q121" s="184"/>
    </row>
    <row r="122" spans="1:17" ht="16.5">
      <c r="A122" s="419"/>
      <c r="B122" s="462" t="s">
        <v>51</v>
      </c>
      <c r="C122" s="440"/>
      <c r="D122" s="468"/>
      <c r="E122" s="429"/>
      <c r="F122" s="440"/>
      <c r="G122" s="446"/>
      <c r="H122" s="447"/>
      <c r="I122" s="447"/>
      <c r="J122" s="447"/>
      <c r="K122" s="448"/>
      <c r="L122" s="446"/>
      <c r="M122" s="447"/>
      <c r="N122" s="447"/>
      <c r="O122" s="447"/>
      <c r="P122" s="448"/>
      <c r="Q122" s="184"/>
    </row>
    <row r="123" spans="1:17" ht="16.5">
      <c r="A123" s="419">
        <v>6</v>
      </c>
      <c r="B123" s="729" t="s">
        <v>358</v>
      </c>
      <c r="C123" s="440">
        <v>4865174</v>
      </c>
      <c r="D123" s="469" t="s">
        <v>12</v>
      </c>
      <c r="E123" s="429" t="s">
        <v>355</v>
      </c>
      <c r="F123" s="440">
        <v>-1000</v>
      </c>
      <c r="G123" s="449">
        <v>0</v>
      </c>
      <c r="H123" s="450">
        <v>0</v>
      </c>
      <c r="I123" s="450">
        <f>G123-H123</f>
        <v>0</v>
      </c>
      <c r="J123" s="450">
        <f t="shared" si="18"/>
        <v>0</v>
      </c>
      <c r="K123" s="457">
        <f t="shared" si="19"/>
        <v>0</v>
      </c>
      <c r="L123" s="449">
        <v>0</v>
      </c>
      <c r="M123" s="450">
        <v>0</v>
      </c>
      <c r="N123" s="450">
        <f>L123-M123</f>
        <v>0</v>
      </c>
      <c r="O123" s="450">
        <f t="shared" si="20"/>
        <v>0</v>
      </c>
      <c r="P123" s="457">
        <f t="shared" si="21"/>
        <v>0</v>
      </c>
      <c r="Q123" s="580"/>
    </row>
    <row r="124" spans="1:17" ht="16.5">
      <c r="A124" s="419"/>
      <c r="B124" s="461" t="s">
        <v>37</v>
      </c>
      <c r="C124" s="440"/>
      <c r="D124" s="469"/>
      <c r="E124" s="429"/>
      <c r="F124" s="440"/>
      <c r="G124" s="446"/>
      <c r="H124" s="447"/>
      <c r="I124" s="447"/>
      <c r="J124" s="447"/>
      <c r="K124" s="448"/>
      <c r="L124" s="446"/>
      <c r="M124" s="447"/>
      <c r="N124" s="447"/>
      <c r="O124" s="447"/>
      <c r="P124" s="448"/>
      <c r="Q124" s="184"/>
    </row>
    <row r="125" spans="1:17" ht="16.5">
      <c r="A125" s="419">
        <v>7</v>
      </c>
      <c r="B125" s="460" t="s">
        <v>371</v>
      </c>
      <c r="C125" s="440">
        <v>4864961</v>
      </c>
      <c r="D125" s="468" t="s">
        <v>12</v>
      </c>
      <c r="E125" s="429" t="s">
        <v>355</v>
      </c>
      <c r="F125" s="440">
        <v>-1000</v>
      </c>
      <c r="G125" s="446">
        <v>957761</v>
      </c>
      <c r="H125" s="447">
        <v>960529</v>
      </c>
      <c r="I125" s="447">
        <f>G125-H125</f>
        <v>-2768</v>
      </c>
      <c r="J125" s="447">
        <f>$F125*I125</f>
        <v>2768000</v>
      </c>
      <c r="K125" s="448">
        <f>J125/1000000</f>
        <v>2.768</v>
      </c>
      <c r="L125" s="446">
        <v>992480</v>
      </c>
      <c r="M125" s="447">
        <v>992480</v>
      </c>
      <c r="N125" s="447">
        <f>L125-M125</f>
        <v>0</v>
      </c>
      <c r="O125" s="447">
        <f>$F125*N125</f>
        <v>0</v>
      </c>
      <c r="P125" s="448">
        <f>O125/1000000</f>
        <v>0</v>
      </c>
      <c r="Q125" s="184"/>
    </row>
    <row r="126" spans="1:17" ht="16.5">
      <c r="A126" s="419"/>
      <c r="B126" s="462" t="s">
        <v>394</v>
      </c>
      <c r="C126" s="440"/>
      <c r="D126" s="468"/>
      <c r="E126" s="429"/>
      <c r="F126" s="440"/>
      <c r="G126" s="446"/>
      <c r="H126" s="447"/>
      <c r="I126" s="447"/>
      <c r="J126" s="447"/>
      <c r="K126" s="448"/>
      <c r="L126" s="446"/>
      <c r="M126" s="447"/>
      <c r="N126" s="447"/>
      <c r="O126" s="447"/>
      <c r="P126" s="448"/>
      <c r="Q126" s="184"/>
    </row>
    <row r="127" spans="1:17" ht="18">
      <c r="A127" s="419">
        <v>8</v>
      </c>
      <c r="B127" s="713" t="s">
        <v>399</v>
      </c>
      <c r="C127" s="396">
        <v>5128407</v>
      </c>
      <c r="D127" s="155" t="s">
        <v>12</v>
      </c>
      <c r="E127" s="119" t="s">
        <v>355</v>
      </c>
      <c r="F127" s="592">
        <v>2000</v>
      </c>
      <c r="G127" s="446">
        <v>999423</v>
      </c>
      <c r="H127" s="447">
        <v>999455</v>
      </c>
      <c r="I127" s="415">
        <f>G127-H127</f>
        <v>-32</v>
      </c>
      <c r="J127" s="415">
        <f>$F127*I127</f>
        <v>-64000</v>
      </c>
      <c r="K127" s="415">
        <f>J127/1000000</f>
        <v>-0.064</v>
      </c>
      <c r="L127" s="446">
        <v>999980</v>
      </c>
      <c r="M127" s="447">
        <v>999980</v>
      </c>
      <c r="N127" s="415">
        <f>L127-M127</f>
        <v>0</v>
      </c>
      <c r="O127" s="415">
        <f>$F127*N127</f>
        <v>0</v>
      </c>
      <c r="P127" s="415">
        <f>O127/1000000</f>
        <v>0</v>
      </c>
      <c r="Q127" s="587"/>
    </row>
    <row r="128" spans="1:17" ht="13.5" thickBot="1">
      <c r="A128" s="54"/>
      <c r="B128" s="170"/>
      <c r="C128" s="56"/>
      <c r="D128" s="113"/>
      <c r="E128" s="171"/>
      <c r="F128" s="113"/>
      <c r="G128" s="129"/>
      <c r="H128" s="130"/>
      <c r="I128" s="130"/>
      <c r="J128" s="130"/>
      <c r="K128" s="135"/>
      <c r="L128" s="129"/>
      <c r="M128" s="130"/>
      <c r="N128" s="130"/>
      <c r="O128" s="130"/>
      <c r="P128" s="135"/>
      <c r="Q128" s="185"/>
    </row>
    <row r="129" ht="13.5" thickTop="1"/>
    <row r="130" spans="2:16" ht="18">
      <c r="B130" s="189" t="s">
        <v>319</v>
      </c>
      <c r="K130" s="188">
        <f>SUM(K113:K128)</f>
        <v>2.2413</v>
      </c>
      <c r="P130" s="188">
        <f>SUM(P113:P128)</f>
        <v>-0.027299999999999998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ht="13.5" thickBot="1"/>
    <row r="137" spans="1:17" ht="31.5" customHeight="1">
      <c r="A137" s="173" t="s">
        <v>251</v>
      </c>
      <c r="B137" s="174"/>
      <c r="C137" s="174"/>
      <c r="D137" s="175"/>
      <c r="E137" s="176"/>
      <c r="F137" s="175"/>
      <c r="G137" s="175"/>
      <c r="H137" s="174"/>
      <c r="I137" s="177"/>
      <c r="J137" s="178"/>
      <c r="K137" s="179"/>
      <c r="L137" s="59"/>
      <c r="M137" s="59"/>
      <c r="N137" s="59"/>
      <c r="O137" s="59"/>
      <c r="P137" s="59"/>
      <c r="Q137" s="60"/>
    </row>
    <row r="138" spans="1:17" ht="28.5" customHeight="1">
      <c r="A138" s="180" t="s">
        <v>314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K102</f>
        <v>-3.3659500000000016</v>
      </c>
      <c r="L138" s="21"/>
      <c r="M138" s="21"/>
      <c r="N138" s="21"/>
      <c r="O138" s="21"/>
      <c r="P138" s="172">
        <f>P102</f>
        <v>1.9763000000000004</v>
      </c>
      <c r="Q138" s="61"/>
    </row>
    <row r="139" spans="1:17" ht="28.5" customHeight="1">
      <c r="A139" s="180" t="s">
        <v>315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K130</f>
        <v>2.2413</v>
      </c>
      <c r="L139" s="21"/>
      <c r="M139" s="21"/>
      <c r="N139" s="21"/>
      <c r="O139" s="21"/>
      <c r="P139" s="172">
        <f>P130</f>
        <v>-0.027299999999999998</v>
      </c>
      <c r="Q139" s="61"/>
    </row>
    <row r="140" spans="1:17" ht="28.5" customHeight="1">
      <c r="A140" s="180" t="s">
        <v>252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'ROHTAK ROAD'!K46</f>
        <v>2.074825</v>
      </c>
      <c r="L140" s="21"/>
      <c r="M140" s="21"/>
      <c r="N140" s="21"/>
      <c r="O140" s="21"/>
      <c r="P140" s="172">
        <f>'ROHTAK ROAD'!P46</f>
        <v>0.013474999999999999</v>
      </c>
      <c r="Q140" s="61"/>
    </row>
    <row r="141" spans="1:17" ht="27.75" customHeight="1" thickBot="1">
      <c r="A141" s="182" t="s">
        <v>253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619">
        <f>SUM(K138:K140)</f>
        <v>0.9501749999999984</v>
      </c>
      <c r="L141" s="62"/>
      <c r="M141" s="62"/>
      <c r="N141" s="62"/>
      <c r="O141" s="62"/>
      <c r="P141" s="619">
        <f>SUM(P138:P140)</f>
        <v>1.9624750000000002</v>
      </c>
      <c r="Q141" s="190"/>
    </row>
    <row r="145" ht="13.5" thickBot="1">
      <c r="A145" s="288"/>
    </row>
    <row r="146" spans="1:17" ht="12.75">
      <c r="A146" s="273"/>
      <c r="B146" s="274"/>
      <c r="C146" s="274"/>
      <c r="D146" s="274"/>
      <c r="E146" s="274"/>
      <c r="F146" s="274"/>
      <c r="G146" s="274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23.25">
      <c r="A147" s="281" t="s">
        <v>336</v>
      </c>
      <c r="B147" s="265"/>
      <c r="C147" s="265"/>
      <c r="D147" s="265"/>
      <c r="E147" s="265"/>
      <c r="F147" s="265"/>
      <c r="G147" s="265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75"/>
      <c r="B148" s="265"/>
      <c r="C148" s="265"/>
      <c r="D148" s="265"/>
      <c r="E148" s="265"/>
      <c r="F148" s="265"/>
      <c r="G148" s="265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5.75">
      <c r="A149" s="276"/>
      <c r="B149" s="277"/>
      <c r="C149" s="277"/>
      <c r="D149" s="277"/>
      <c r="E149" s="277"/>
      <c r="F149" s="277"/>
      <c r="G149" s="277"/>
      <c r="H149" s="21"/>
      <c r="I149" s="21"/>
      <c r="J149" s="21"/>
      <c r="K149" s="319" t="s">
        <v>348</v>
      </c>
      <c r="L149" s="21"/>
      <c r="M149" s="21"/>
      <c r="N149" s="21"/>
      <c r="O149" s="21"/>
      <c r="P149" s="319" t="s">
        <v>349</v>
      </c>
      <c r="Q149" s="61"/>
    </row>
    <row r="150" spans="1:17" ht="12.75">
      <c r="A150" s="278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278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24.75" customHeight="1">
      <c r="A152" s="282" t="s">
        <v>339</v>
      </c>
      <c r="B152" s="266"/>
      <c r="C152" s="266"/>
      <c r="D152" s="267"/>
      <c r="E152" s="267"/>
      <c r="F152" s="268"/>
      <c r="G152" s="267"/>
      <c r="H152" s="21"/>
      <c r="I152" s="21"/>
      <c r="J152" s="21"/>
      <c r="K152" s="286">
        <f>K141</f>
        <v>0.9501749999999984</v>
      </c>
      <c r="L152" s="267" t="s">
        <v>337</v>
      </c>
      <c r="M152" s="21"/>
      <c r="N152" s="21"/>
      <c r="O152" s="21"/>
      <c r="P152" s="286">
        <f>P141</f>
        <v>1.9624750000000002</v>
      </c>
      <c r="Q152" s="289" t="s">
        <v>337</v>
      </c>
    </row>
    <row r="153" spans="1:17" ht="15">
      <c r="A153" s="283"/>
      <c r="B153" s="269"/>
      <c r="C153" s="269"/>
      <c r="D153" s="265"/>
      <c r="E153" s="265"/>
      <c r="F153" s="270"/>
      <c r="G153" s="265"/>
      <c r="H153" s="21"/>
      <c r="I153" s="21"/>
      <c r="J153" s="21"/>
      <c r="K153" s="287"/>
      <c r="L153" s="265"/>
      <c r="M153" s="21"/>
      <c r="N153" s="21"/>
      <c r="O153" s="21"/>
      <c r="P153" s="287"/>
      <c r="Q153" s="290"/>
    </row>
    <row r="154" spans="1:17" ht="22.5" customHeight="1">
      <c r="A154" s="284" t="s">
        <v>338</v>
      </c>
      <c r="B154" s="271"/>
      <c r="C154" s="53"/>
      <c r="D154" s="265"/>
      <c r="E154" s="265"/>
      <c r="F154" s="272"/>
      <c r="G154" s="267"/>
      <c r="H154" s="21"/>
      <c r="I154" s="21"/>
      <c r="J154" s="21"/>
      <c r="K154" s="286">
        <f>'STEPPED UP GENCO'!K43</f>
        <v>-0.1501342674</v>
      </c>
      <c r="L154" s="267" t="s">
        <v>337</v>
      </c>
      <c r="M154" s="21"/>
      <c r="N154" s="21"/>
      <c r="O154" s="21"/>
      <c r="P154" s="286">
        <f>'STEPPED UP GENCO'!P43</f>
        <v>-2.2708816493999997</v>
      </c>
      <c r="Q154" s="289" t="s">
        <v>337</v>
      </c>
    </row>
    <row r="155" spans="1:17" ht="12.75">
      <c r="A155" s="279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9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79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20.25">
      <c r="A158" s="279"/>
      <c r="B158" s="21"/>
      <c r="C158" s="21"/>
      <c r="D158" s="21"/>
      <c r="E158" s="21"/>
      <c r="F158" s="21"/>
      <c r="G158" s="21"/>
      <c r="H158" s="266"/>
      <c r="I158" s="266"/>
      <c r="J158" s="285" t="s">
        <v>340</v>
      </c>
      <c r="K158" s="475">
        <f>SUM(K152:K157)</f>
        <v>0.8000407325999984</v>
      </c>
      <c r="L158" s="266" t="s">
        <v>337</v>
      </c>
      <c r="M158" s="163"/>
      <c r="N158" s="21"/>
      <c r="O158" s="21"/>
      <c r="P158" s="475">
        <f>SUM(P152:P157)</f>
        <v>-0.3084066493999995</v>
      </c>
      <c r="Q158" s="476" t="s">
        <v>337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="62" zoomScaleNormal="85" zoomScaleSheetLayoutView="62" zoomScalePageLayoutView="0" workbookViewId="0" topLeftCell="A54">
      <selection activeCell="Q82" sqref="Q82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57421875" style="0" customWidth="1"/>
  </cols>
  <sheetData>
    <row r="1" ht="26.25">
      <c r="A1" s="1" t="s">
        <v>245</v>
      </c>
    </row>
    <row r="2" spans="1:18" ht="15">
      <c r="A2" s="2" t="s">
        <v>246</v>
      </c>
      <c r="K2" s="58"/>
      <c r="Q2" s="311" t="str">
        <f>NDPL!$Q$1</f>
        <v>MARCH-2013</v>
      </c>
      <c r="R2" s="311"/>
    </row>
    <row r="3" ht="23.25">
      <c r="A3" s="3" t="s">
        <v>87</v>
      </c>
    </row>
    <row r="4" spans="1:16" ht="18.75" thickBot="1">
      <c r="A4" s="110" t="s">
        <v>254</v>
      </c>
      <c r="G4" s="21"/>
      <c r="H4" s="21"/>
      <c r="I4" s="58" t="s">
        <v>7</v>
      </c>
      <c r="J4" s="21"/>
      <c r="K4" s="21"/>
      <c r="L4" s="21"/>
      <c r="M4" s="21"/>
      <c r="N4" s="58" t="s">
        <v>408</v>
      </c>
      <c r="O4" s="21"/>
      <c r="P4" s="21"/>
    </row>
    <row r="5" spans="1:17" ht="55.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01/04/2013</v>
      </c>
      <c r="H5" s="41" t="str">
        <f>NDPL!H5</f>
        <v>INTIAL READING 01/03/2013</v>
      </c>
      <c r="I5" s="41" t="s">
        <v>4</v>
      </c>
      <c r="J5" s="41" t="s">
        <v>5</v>
      </c>
      <c r="K5" s="41" t="s">
        <v>6</v>
      </c>
      <c r="L5" s="43" t="str">
        <f>NDPL!G5</f>
        <v>FINAL READING 01/04/2013</v>
      </c>
      <c r="M5" s="41" t="str">
        <f>NDPL!H5</f>
        <v>INTIAL READING 01/03/2013</v>
      </c>
      <c r="N5" s="41" t="s">
        <v>4</v>
      </c>
      <c r="O5" s="41" t="s">
        <v>5</v>
      </c>
      <c r="P5" s="41" t="s">
        <v>6</v>
      </c>
      <c r="Q5" s="217" t="s">
        <v>318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5"/>
      <c r="B7" s="486" t="s">
        <v>144</v>
      </c>
      <c r="C7" s="471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7">
        <v>1</v>
      </c>
      <c r="B8" s="488" t="s">
        <v>88</v>
      </c>
      <c r="C8" s="493">
        <v>4865098</v>
      </c>
      <c r="D8" s="48" t="s">
        <v>12</v>
      </c>
      <c r="E8" s="49" t="s">
        <v>355</v>
      </c>
      <c r="F8" s="502">
        <v>100</v>
      </c>
      <c r="G8" s="446">
        <v>999998</v>
      </c>
      <c r="H8" s="447">
        <v>999998</v>
      </c>
      <c r="I8" s="522">
        <f>G8-H8</f>
        <v>0</v>
      </c>
      <c r="J8" s="522">
        <f>$F8*I8</f>
        <v>0</v>
      </c>
      <c r="K8" s="522">
        <f aca="true" t="shared" si="0" ref="K8:K49">J8/1000000</f>
        <v>0</v>
      </c>
      <c r="L8" s="446">
        <v>37956</v>
      </c>
      <c r="M8" s="447">
        <v>37956</v>
      </c>
      <c r="N8" s="522">
        <f>L8-M8</f>
        <v>0</v>
      </c>
      <c r="O8" s="522">
        <f>$F8*N8</f>
        <v>0</v>
      </c>
      <c r="P8" s="522">
        <f aca="true" t="shared" si="1" ref="P8:P49">O8/1000000</f>
        <v>0</v>
      </c>
      <c r="Q8" s="184"/>
    </row>
    <row r="9" spans="1:17" ht="15.75" customHeight="1">
      <c r="A9" s="487">
        <v>2</v>
      </c>
      <c r="B9" s="488" t="s">
        <v>89</v>
      </c>
      <c r="C9" s="493">
        <v>4865161</v>
      </c>
      <c r="D9" s="48" t="s">
        <v>12</v>
      </c>
      <c r="E9" s="49" t="s">
        <v>355</v>
      </c>
      <c r="F9" s="502">
        <v>100</v>
      </c>
      <c r="G9" s="446">
        <v>988079</v>
      </c>
      <c r="H9" s="447">
        <v>988084</v>
      </c>
      <c r="I9" s="522">
        <f aca="true" t="shared" si="2" ref="I9:I14">G9-H9</f>
        <v>-5</v>
      </c>
      <c r="J9" s="522">
        <f aca="true" t="shared" si="3" ref="J9:J49">$F9*I9</f>
        <v>-500</v>
      </c>
      <c r="K9" s="522">
        <f t="shared" si="0"/>
        <v>-0.0005</v>
      </c>
      <c r="L9" s="446">
        <v>56489</v>
      </c>
      <c r="M9" s="447">
        <v>53262</v>
      </c>
      <c r="N9" s="522">
        <f aca="true" t="shared" si="4" ref="N9:N14">L9-M9</f>
        <v>3227</v>
      </c>
      <c r="O9" s="522">
        <f aca="true" t="shared" si="5" ref="O9:O49">$F9*N9</f>
        <v>322700</v>
      </c>
      <c r="P9" s="522">
        <f t="shared" si="1"/>
        <v>0.3227</v>
      </c>
      <c r="Q9" s="184"/>
    </row>
    <row r="10" spans="1:17" ht="15.75" customHeight="1">
      <c r="A10" s="487">
        <v>3</v>
      </c>
      <c r="B10" s="488" t="s">
        <v>90</v>
      </c>
      <c r="C10" s="493">
        <v>4865099</v>
      </c>
      <c r="D10" s="48" t="s">
        <v>12</v>
      </c>
      <c r="E10" s="49" t="s">
        <v>355</v>
      </c>
      <c r="F10" s="502">
        <v>100</v>
      </c>
      <c r="G10" s="446">
        <v>16021</v>
      </c>
      <c r="H10" s="447">
        <v>15889</v>
      </c>
      <c r="I10" s="522">
        <f t="shared" si="2"/>
        <v>132</v>
      </c>
      <c r="J10" s="522">
        <f t="shared" si="3"/>
        <v>13200</v>
      </c>
      <c r="K10" s="522">
        <f t="shared" si="0"/>
        <v>0.0132</v>
      </c>
      <c r="L10" s="446">
        <v>13903</v>
      </c>
      <c r="M10" s="447">
        <v>11804</v>
      </c>
      <c r="N10" s="522">
        <f t="shared" si="4"/>
        <v>2099</v>
      </c>
      <c r="O10" s="522">
        <f t="shared" si="5"/>
        <v>209900</v>
      </c>
      <c r="P10" s="522">
        <f t="shared" si="1"/>
        <v>0.2099</v>
      </c>
      <c r="Q10" s="184"/>
    </row>
    <row r="11" spans="1:17" ht="15.75" customHeight="1">
      <c r="A11" s="487">
        <v>4</v>
      </c>
      <c r="B11" s="488" t="s">
        <v>91</v>
      </c>
      <c r="C11" s="493">
        <v>4865162</v>
      </c>
      <c r="D11" s="48" t="s">
        <v>12</v>
      </c>
      <c r="E11" s="49" t="s">
        <v>355</v>
      </c>
      <c r="F11" s="502">
        <v>100</v>
      </c>
      <c r="G11" s="446">
        <v>21524</v>
      </c>
      <c r="H11" s="447">
        <v>21621</v>
      </c>
      <c r="I11" s="522">
        <f t="shared" si="2"/>
        <v>-97</v>
      </c>
      <c r="J11" s="522">
        <f t="shared" si="3"/>
        <v>-9700</v>
      </c>
      <c r="K11" s="522">
        <f t="shared" si="0"/>
        <v>-0.0097</v>
      </c>
      <c r="L11" s="446">
        <v>19004</v>
      </c>
      <c r="M11" s="447">
        <v>18937</v>
      </c>
      <c r="N11" s="522">
        <f t="shared" si="4"/>
        <v>67</v>
      </c>
      <c r="O11" s="522">
        <f t="shared" si="5"/>
        <v>6700</v>
      </c>
      <c r="P11" s="522">
        <f t="shared" si="1"/>
        <v>0.0067</v>
      </c>
      <c r="Q11" s="184"/>
    </row>
    <row r="12" spans="1:17" s="92" customFormat="1" ht="21.75" customHeight="1">
      <c r="A12" s="581">
        <v>5</v>
      </c>
      <c r="B12" s="702" t="s">
        <v>92</v>
      </c>
      <c r="C12" s="703">
        <v>4865100</v>
      </c>
      <c r="D12" s="77" t="s">
        <v>12</v>
      </c>
      <c r="E12" s="78" t="s">
        <v>355</v>
      </c>
      <c r="F12" s="582">
        <v>100</v>
      </c>
      <c r="G12" s="697">
        <v>997560</v>
      </c>
      <c r="H12" s="698">
        <v>997339</v>
      </c>
      <c r="I12" s="771">
        <f t="shared" si="2"/>
        <v>221</v>
      </c>
      <c r="J12" s="771">
        <f t="shared" si="3"/>
        <v>22100</v>
      </c>
      <c r="K12" s="771">
        <f t="shared" si="0"/>
        <v>0.0221</v>
      </c>
      <c r="L12" s="697">
        <v>8535</v>
      </c>
      <c r="M12" s="698">
        <v>5452</v>
      </c>
      <c r="N12" s="771">
        <f t="shared" si="4"/>
        <v>3083</v>
      </c>
      <c r="O12" s="771">
        <f t="shared" si="5"/>
        <v>308300</v>
      </c>
      <c r="P12" s="771">
        <f t="shared" si="1"/>
        <v>0.3083</v>
      </c>
      <c r="Q12" s="772" t="s">
        <v>419</v>
      </c>
    </row>
    <row r="13" spans="1:17" ht="15.75" customHeight="1">
      <c r="A13" s="487">
        <v>6</v>
      </c>
      <c r="B13" s="488" t="s">
        <v>93</v>
      </c>
      <c r="C13" s="493">
        <v>4865101</v>
      </c>
      <c r="D13" s="48" t="s">
        <v>12</v>
      </c>
      <c r="E13" s="49" t="s">
        <v>355</v>
      </c>
      <c r="F13" s="502">
        <v>100</v>
      </c>
      <c r="G13" s="446">
        <v>9324</v>
      </c>
      <c r="H13" s="447">
        <v>8979</v>
      </c>
      <c r="I13" s="522">
        <f t="shared" si="2"/>
        <v>345</v>
      </c>
      <c r="J13" s="522">
        <f t="shared" si="3"/>
        <v>34500</v>
      </c>
      <c r="K13" s="522">
        <f t="shared" si="0"/>
        <v>0.0345</v>
      </c>
      <c r="L13" s="446">
        <v>110509</v>
      </c>
      <c r="M13" s="447">
        <v>104561</v>
      </c>
      <c r="N13" s="522">
        <f t="shared" si="4"/>
        <v>5948</v>
      </c>
      <c r="O13" s="522">
        <f t="shared" si="5"/>
        <v>594800</v>
      </c>
      <c r="P13" s="522">
        <f t="shared" si="1"/>
        <v>0.5948</v>
      </c>
      <c r="Q13" s="184"/>
    </row>
    <row r="14" spans="1:17" ht="15.75" customHeight="1">
      <c r="A14" s="487">
        <v>7</v>
      </c>
      <c r="B14" s="488" t="s">
        <v>94</v>
      </c>
      <c r="C14" s="493">
        <v>4865102</v>
      </c>
      <c r="D14" s="48" t="s">
        <v>12</v>
      </c>
      <c r="E14" s="49" t="s">
        <v>355</v>
      </c>
      <c r="F14" s="502">
        <v>100</v>
      </c>
      <c r="G14" s="446">
        <v>1237</v>
      </c>
      <c r="H14" s="447">
        <v>1173</v>
      </c>
      <c r="I14" s="522">
        <f t="shared" si="2"/>
        <v>64</v>
      </c>
      <c r="J14" s="522">
        <f t="shared" si="3"/>
        <v>6400</v>
      </c>
      <c r="K14" s="522">
        <f t="shared" si="0"/>
        <v>0.0064</v>
      </c>
      <c r="L14" s="446">
        <v>64044</v>
      </c>
      <c r="M14" s="447">
        <v>61112</v>
      </c>
      <c r="N14" s="522">
        <f t="shared" si="4"/>
        <v>2932</v>
      </c>
      <c r="O14" s="522">
        <f t="shared" si="5"/>
        <v>293200</v>
      </c>
      <c r="P14" s="522">
        <f t="shared" si="1"/>
        <v>0.2932</v>
      </c>
      <c r="Q14" s="184"/>
    </row>
    <row r="15" spans="1:17" ht="15.75" customHeight="1">
      <c r="A15" s="487"/>
      <c r="B15" s="490" t="s">
        <v>11</v>
      </c>
      <c r="C15" s="493"/>
      <c r="D15" s="48"/>
      <c r="E15" s="48"/>
      <c r="F15" s="502"/>
      <c r="G15" s="446"/>
      <c r="H15" s="447"/>
      <c r="I15" s="522"/>
      <c r="J15" s="522"/>
      <c r="K15" s="522"/>
      <c r="L15" s="523"/>
      <c r="M15" s="522"/>
      <c r="N15" s="522"/>
      <c r="O15" s="522"/>
      <c r="P15" s="522"/>
      <c r="Q15" s="184"/>
    </row>
    <row r="16" spans="1:17" ht="15.75" customHeight="1">
      <c r="A16" s="487">
        <v>8</v>
      </c>
      <c r="B16" s="488" t="s">
        <v>378</v>
      </c>
      <c r="C16" s="493">
        <v>4864884</v>
      </c>
      <c r="D16" s="48" t="s">
        <v>12</v>
      </c>
      <c r="E16" s="49" t="s">
        <v>355</v>
      </c>
      <c r="F16" s="502">
        <v>1000</v>
      </c>
      <c r="G16" s="446">
        <v>998244</v>
      </c>
      <c r="H16" s="447">
        <v>998600</v>
      </c>
      <c r="I16" s="522">
        <f>G16-H16</f>
        <v>-356</v>
      </c>
      <c r="J16" s="522">
        <f t="shared" si="3"/>
        <v>-356000</v>
      </c>
      <c r="K16" s="522">
        <f t="shared" si="0"/>
        <v>-0.356</v>
      </c>
      <c r="L16" s="446">
        <v>371</v>
      </c>
      <c r="M16" s="447">
        <v>370</v>
      </c>
      <c r="N16" s="522">
        <f>L16-M16</f>
        <v>1</v>
      </c>
      <c r="O16" s="522">
        <f t="shared" si="5"/>
        <v>1000</v>
      </c>
      <c r="P16" s="522">
        <f t="shared" si="1"/>
        <v>0.001</v>
      </c>
      <c r="Q16" s="580"/>
    </row>
    <row r="17" spans="1:17" ht="15.75" customHeight="1">
      <c r="A17" s="487">
        <v>9</v>
      </c>
      <c r="B17" s="488" t="s">
        <v>95</v>
      </c>
      <c r="C17" s="493">
        <v>4864831</v>
      </c>
      <c r="D17" s="48" t="s">
        <v>12</v>
      </c>
      <c r="E17" s="49" t="s">
        <v>355</v>
      </c>
      <c r="F17" s="502">
        <v>1000</v>
      </c>
      <c r="G17" s="446">
        <v>999698</v>
      </c>
      <c r="H17" s="447">
        <v>999707</v>
      </c>
      <c r="I17" s="522">
        <f aca="true" t="shared" si="6" ref="I17:I49">G17-H17</f>
        <v>-9</v>
      </c>
      <c r="J17" s="522">
        <f t="shared" si="3"/>
        <v>-9000</v>
      </c>
      <c r="K17" s="522">
        <f t="shared" si="0"/>
        <v>-0.009</v>
      </c>
      <c r="L17" s="446">
        <v>2217</v>
      </c>
      <c r="M17" s="447">
        <v>2195</v>
      </c>
      <c r="N17" s="522">
        <f aca="true" t="shared" si="7" ref="N17:N49">L17-M17</f>
        <v>22</v>
      </c>
      <c r="O17" s="522">
        <f t="shared" si="5"/>
        <v>22000</v>
      </c>
      <c r="P17" s="522">
        <f t="shared" si="1"/>
        <v>0.022</v>
      </c>
      <c r="Q17" s="184"/>
    </row>
    <row r="18" spans="1:17" ht="15.75" customHeight="1">
      <c r="A18" s="487">
        <v>10</v>
      </c>
      <c r="B18" s="488" t="s">
        <v>126</v>
      </c>
      <c r="C18" s="493">
        <v>4864832</v>
      </c>
      <c r="D18" s="48" t="s">
        <v>12</v>
      </c>
      <c r="E18" s="49" t="s">
        <v>355</v>
      </c>
      <c r="F18" s="502">
        <v>1000</v>
      </c>
      <c r="G18" s="446">
        <v>786</v>
      </c>
      <c r="H18" s="447">
        <v>755</v>
      </c>
      <c r="I18" s="522">
        <f t="shared" si="6"/>
        <v>31</v>
      </c>
      <c r="J18" s="522">
        <f t="shared" si="3"/>
        <v>31000</v>
      </c>
      <c r="K18" s="522">
        <f t="shared" si="0"/>
        <v>0.031</v>
      </c>
      <c r="L18" s="446">
        <v>1479</v>
      </c>
      <c r="M18" s="447">
        <v>1475</v>
      </c>
      <c r="N18" s="522">
        <f t="shared" si="7"/>
        <v>4</v>
      </c>
      <c r="O18" s="522">
        <f t="shared" si="5"/>
        <v>4000</v>
      </c>
      <c r="P18" s="522">
        <f t="shared" si="1"/>
        <v>0.004</v>
      </c>
      <c r="Q18" s="184"/>
    </row>
    <row r="19" spans="1:17" ht="15.75" customHeight="1">
      <c r="A19" s="487">
        <v>11</v>
      </c>
      <c r="B19" s="488" t="s">
        <v>96</v>
      </c>
      <c r="C19" s="493">
        <v>4864833</v>
      </c>
      <c r="D19" s="48" t="s">
        <v>12</v>
      </c>
      <c r="E19" s="49" t="s">
        <v>355</v>
      </c>
      <c r="F19" s="502">
        <v>1000</v>
      </c>
      <c r="G19" s="446">
        <v>70</v>
      </c>
      <c r="H19" s="447">
        <v>30</v>
      </c>
      <c r="I19" s="522">
        <f t="shared" si="6"/>
        <v>40</v>
      </c>
      <c r="J19" s="522">
        <f t="shared" si="3"/>
        <v>40000</v>
      </c>
      <c r="K19" s="522">
        <f t="shared" si="0"/>
        <v>0.04</v>
      </c>
      <c r="L19" s="446">
        <v>2865</v>
      </c>
      <c r="M19" s="447">
        <v>2860</v>
      </c>
      <c r="N19" s="522">
        <f t="shared" si="7"/>
        <v>5</v>
      </c>
      <c r="O19" s="522">
        <f t="shared" si="5"/>
        <v>5000</v>
      </c>
      <c r="P19" s="522">
        <f t="shared" si="1"/>
        <v>0.005</v>
      </c>
      <c r="Q19" s="184"/>
    </row>
    <row r="20" spans="1:17" ht="15.75" customHeight="1">
      <c r="A20" s="487">
        <v>12</v>
      </c>
      <c r="B20" s="488" t="s">
        <v>97</v>
      </c>
      <c r="C20" s="493">
        <v>4864834</v>
      </c>
      <c r="D20" s="48" t="s">
        <v>12</v>
      </c>
      <c r="E20" s="49" t="s">
        <v>355</v>
      </c>
      <c r="F20" s="502">
        <v>1000</v>
      </c>
      <c r="G20" s="446">
        <v>998810</v>
      </c>
      <c r="H20" s="447">
        <v>998923</v>
      </c>
      <c r="I20" s="522">
        <f t="shared" si="6"/>
        <v>-113</v>
      </c>
      <c r="J20" s="522">
        <f t="shared" si="3"/>
        <v>-113000</v>
      </c>
      <c r="K20" s="522">
        <f t="shared" si="0"/>
        <v>-0.113</v>
      </c>
      <c r="L20" s="446">
        <v>3106</v>
      </c>
      <c r="M20" s="447">
        <v>3106</v>
      </c>
      <c r="N20" s="522">
        <f t="shared" si="7"/>
        <v>0</v>
      </c>
      <c r="O20" s="522">
        <f t="shared" si="5"/>
        <v>0</v>
      </c>
      <c r="P20" s="522">
        <f t="shared" si="1"/>
        <v>0</v>
      </c>
      <c r="Q20" s="184"/>
    </row>
    <row r="21" spans="1:17" ht="15.75" customHeight="1">
      <c r="A21" s="487">
        <v>13</v>
      </c>
      <c r="B21" s="429" t="s">
        <v>98</v>
      </c>
      <c r="C21" s="493">
        <v>4864835</v>
      </c>
      <c r="D21" s="52" t="s">
        <v>12</v>
      </c>
      <c r="E21" s="49" t="s">
        <v>355</v>
      </c>
      <c r="F21" s="502">
        <v>1000</v>
      </c>
      <c r="G21" s="446">
        <v>490</v>
      </c>
      <c r="H21" s="447">
        <v>439</v>
      </c>
      <c r="I21" s="522">
        <f t="shared" si="6"/>
        <v>51</v>
      </c>
      <c r="J21" s="522">
        <f t="shared" si="3"/>
        <v>51000</v>
      </c>
      <c r="K21" s="522">
        <f t="shared" si="0"/>
        <v>0.051</v>
      </c>
      <c r="L21" s="446">
        <v>124</v>
      </c>
      <c r="M21" s="447">
        <v>127</v>
      </c>
      <c r="N21" s="522">
        <f t="shared" si="7"/>
        <v>-3</v>
      </c>
      <c r="O21" s="522">
        <f t="shared" si="5"/>
        <v>-3000</v>
      </c>
      <c r="P21" s="522">
        <f t="shared" si="1"/>
        <v>-0.003</v>
      </c>
      <c r="Q21" s="184"/>
    </row>
    <row r="22" spans="1:17" ht="15.75" customHeight="1">
      <c r="A22" s="487">
        <v>14</v>
      </c>
      <c r="B22" s="488" t="s">
        <v>99</v>
      </c>
      <c r="C22" s="493">
        <v>4864836</v>
      </c>
      <c r="D22" s="48" t="s">
        <v>12</v>
      </c>
      <c r="E22" s="49" t="s">
        <v>355</v>
      </c>
      <c r="F22" s="502">
        <v>1000</v>
      </c>
      <c r="G22" s="446">
        <v>202</v>
      </c>
      <c r="H22" s="447">
        <v>172</v>
      </c>
      <c r="I22" s="522">
        <f t="shared" si="6"/>
        <v>30</v>
      </c>
      <c r="J22" s="522">
        <f t="shared" si="3"/>
        <v>30000</v>
      </c>
      <c r="K22" s="522">
        <f t="shared" si="0"/>
        <v>0.03</v>
      </c>
      <c r="L22" s="446">
        <v>15131</v>
      </c>
      <c r="M22" s="447">
        <v>15116</v>
      </c>
      <c r="N22" s="522">
        <f t="shared" si="7"/>
        <v>15</v>
      </c>
      <c r="O22" s="522">
        <f t="shared" si="5"/>
        <v>15000</v>
      </c>
      <c r="P22" s="522">
        <f t="shared" si="1"/>
        <v>0.015</v>
      </c>
      <c r="Q22" s="184"/>
    </row>
    <row r="23" spans="1:17" ht="15.75" customHeight="1">
      <c r="A23" s="487">
        <v>15</v>
      </c>
      <c r="B23" s="488" t="s">
        <v>100</v>
      </c>
      <c r="C23" s="493">
        <v>4864837</v>
      </c>
      <c r="D23" s="48" t="s">
        <v>12</v>
      </c>
      <c r="E23" s="49" t="s">
        <v>355</v>
      </c>
      <c r="F23" s="502">
        <v>1000</v>
      </c>
      <c r="G23" s="446">
        <v>486</v>
      </c>
      <c r="H23" s="447">
        <v>356</v>
      </c>
      <c r="I23" s="522">
        <f t="shared" si="6"/>
        <v>130</v>
      </c>
      <c r="J23" s="522">
        <f t="shared" si="3"/>
        <v>130000</v>
      </c>
      <c r="K23" s="522">
        <f t="shared" si="0"/>
        <v>0.13</v>
      </c>
      <c r="L23" s="446">
        <v>35891</v>
      </c>
      <c r="M23" s="447">
        <v>35889</v>
      </c>
      <c r="N23" s="522">
        <f t="shared" si="7"/>
        <v>2</v>
      </c>
      <c r="O23" s="522">
        <f t="shared" si="5"/>
        <v>2000</v>
      </c>
      <c r="P23" s="354">
        <f t="shared" si="1"/>
        <v>0.002</v>
      </c>
      <c r="Q23" s="184"/>
    </row>
    <row r="24" spans="1:17" ht="15.75" customHeight="1">
      <c r="A24" s="487">
        <v>16</v>
      </c>
      <c r="B24" s="488" t="s">
        <v>101</v>
      </c>
      <c r="C24" s="493">
        <v>4864838</v>
      </c>
      <c r="D24" s="48" t="s">
        <v>12</v>
      </c>
      <c r="E24" s="49" t="s">
        <v>355</v>
      </c>
      <c r="F24" s="502">
        <v>1000</v>
      </c>
      <c r="G24" s="446">
        <v>266</v>
      </c>
      <c r="H24" s="447">
        <v>264</v>
      </c>
      <c r="I24" s="522">
        <f t="shared" si="6"/>
        <v>2</v>
      </c>
      <c r="J24" s="522">
        <f t="shared" si="3"/>
        <v>2000</v>
      </c>
      <c r="K24" s="522">
        <f t="shared" si="0"/>
        <v>0.002</v>
      </c>
      <c r="L24" s="446">
        <v>18780</v>
      </c>
      <c r="M24" s="447">
        <v>18618</v>
      </c>
      <c r="N24" s="522">
        <f t="shared" si="7"/>
        <v>162</v>
      </c>
      <c r="O24" s="522">
        <f t="shared" si="5"/>
        <v>162000</v>
      </c>
      <c r="P24" s="522">
        <f t="shared" si="1"/>
        <v>0.162</v>
      </c>
      <c r="Q24" s="184"/>
    </row>
    <row r="25" spans="1:17" ht="15.75" customHeight="1">
      <c r="A25" s="487">
        <v>17</v>
      </c>
      <c r="B25" s="488" t="s">
        <v>124</v>
      </c>
      <c r="C25" s="493">
        <v>4864839</v>
      </c>
      <c r="D25" s="48" t="s">
        <v>12</v>
      </c>
      <c r="E25" s="49" t="s">
        <v>355</v>
      </c>
      <c r="F25" s="502">
        <v>1000</v>
      </c>
      <c r="G25" s="446">
        <v>554</v>
      </c>
      <c r="H25" s="447">
        <v>547</v>
      </c>
      <c r="I25" s="522">
        <f t="shared" si="6"/>
        <v>7</v>
      </c>
      <c r="J25" s="522">
        <f t="shared" si="3"/>
        <v>7000</v>
      </c>
      <c r="K25" s="522">
        <f t="shared" si="0"/>
        <v>0.007</v>
      </c>
      <c r="L25" s="446">
        <v>6439</v>
      </c>
      <c r="M25" s="447">
        <v>6253</v>
      </c>
      <c r="N25" s="522">
        <f t="shared" si="7"/>
        <v>186</v>
      </c>
      <c r="O25" s="522">
        <f t="shared" si="5"/>
        <v>186000</v>
      </c>
      <c r="P25" s="522">
        <f t="shared" si="1"/>
        <v>0.186</v>
      </c>
      <c r="Q25" s="184"/>
    </row>
    <row r="26" spans="1:17" ht="15.75" customHeight="1">
      <c r="A26" s="487">
        <v>18</v>
      </c>
      <c r="B26" s="488" t="s">
        <v>127</v>
      </c>
      <c r="C26" s="493">
        <v>4864786</v>
      </c>
      <c r="D26" s="48" t="s">
        <v>12</v>
      </c>
      <c r="E26" s="49" t="s">
        <v>355</v>
      </c>
      <c r="F26" s="502">
        <v>100</v>
      </c>
      <c r="G26" s="446">
        <v>39062</v>
      </c>
      <c r="H26" s="447">
        <v>37490</v>
      </c>
      <c r="I26" s="522">
        <f t="shared" si="6"/>
        <v>1572</v>
      </c>
      <c r="J26" s="522">
        <f t="shared" si="3"/>
        <v>157200</v>
      </c>
      <c r="K26" s="522">
        <f t="shared" si="0"/>
        <v>0.1572</v>
      </c>
      <c r="L26" s="446">
        <v>636</v>
      </c>
      <c r="M26" s="447">
        <v>636</v>
      </c>
      <c r="N26" s="522">
        <f t="shared" si="7"/>
        <v>0</v>
      </c>
      <c r="O26" s="522">
        <f t="shared" si="5"/>
        <v>0</v>
      </c>
      <c r="P26" s="522">
        <f t="shared" si="1"/>
        <v>0</v>
      </c>
      <c r="Q26" s="184"/>
    </row>
    <row r="27" spans="1:17" ht="15.75" customHeight="1">
      <c r="A27" s="487">
        <v>19</v>
      </c>
      <c r="B27" s="488" t="s">
        <v>125</v>
      </c>
      <c r="C27" s="493">
        <v>4864883</v>
      </c>
      <c r="D27" s="48" t="s">
        <v>12</v>
      </c>
      <c r="E27" s="49" t="s">
        <v>355</v>
      </c>
      <c r="F27" s="502">
        <v>1000</v>
      </c>
      <c r="G27" s="446">
        <v>998606</v>
      </c>
      <c r="H27" s="447">
        <v>998530</v>
      </c>
      <c r="I27" s="522">
        <f t="shared" si="6"/>
        <v>76</v>
      </c>
      <c r="J27" s="522">
        <f t="shared" si="3"/>
        <v>76000</v>
      </c>
      <c r="K27" s="522">
        <f t="shared" si="0"/>
        <v>0.076</v>
      </c>
      <c r="L27" s="446">
        <v>10672</v>
      </c>
      <c r="M27" s="447">
        <v>10646</v>
      </c>
      <c r="N27" s="522">
        <f t="shared" si="7"/>
        <v>26</v>
      </c>
      <c r="O27" s="522">
        <f t="shared" si="5"/>
        <v>26000</v>
      </c>
      <c r="P27" s="522">
        <f t="shared" si="1"/>
        <v>0.026</v>
      </c>
      <c r="Q27" s="184"/>
    </row>
    <row r="28" spans="1:17" ht="15.75" customHeight="1">
      <c r="A28" s="487"/>
      <c r="B28" s="490" t="s">
        <v>102</v>
      </c>
      <c r="C28" s="493"/>
      <c r="D28" s="48"/>
      <c r="E28" s="48"/>
      <c r="F28" s="502"/>
      <c r="G28" s="446"/>
      <c r="H28" s="447"/>
      <c r="I28" s="23"/>
      <c r="J28" s="23"/>
      <c r="K28" s="243"/>
      <c r="L28" s="102"/>
      <c r="M28" s="23"/>
      <c r="N28" s="23"/>
      <c r="O28" s="23"/>
      <c r="P28" s="243"/>
      <c r="Q28" s="184"/>
    </row>
    <row r="29" spans="1:17" ht="15.75" customHeight="1">
      <c r="A29" s="487">
        <v>20</v>
      </c>
      <c r="B29" s="488" t="s">
        <v>103</v>
      </c>
      <c r="C29" s="493">
        <v>4865041</v>
      </c>
      <c r="D29" s="48" t="s">
        <v>12</v>
      </c>
      <c r="E29" s="49" t="s">
        <v>355</v>
      </c>
      <c r="F29" s="502">
        <v>1100</v>
      </c>
      <c r="G29" s="446">
        <v>999998</v>
      </c>
      <c r="H29" s="447">
        <v>999998</v>
      </c>
      <c r="I29" s="522">
        <f t="shared" si="6"/>
        <v>0</v>
      </c>
      <c r="J29" s="522">
        <f t="shared" si="3"/>
        <v>0</v>
      </c>
      <c r="K29" s="522">
        <f t="shared" si="0"/>
        <v>0</v>
      </c>
      <c r="L29" s="446">
        <v>784656</v>
      </c>
      <c r="M29" s="447">
        <v>788083</v>
      </c>
      <c r="N29" s="522">
        <f t="shared" si="7"/>
        <v>-3427</v>
      </c>
      <c r="O29" s="522">
        <f t="shared" si="5"/>
        <v>-3769700</v>
      </c>
      <c r="P29" s="522">
        <f t="shared" si="1"/>
        <v>-3.7697</v>
      </c>
      <c r="Q29" s="184"/>
    </row>
    <row r="30" spans="1:17" ht="15.75" customHeight="1">
      <c r="A30" s="487">
        <v>21</v>
      </c>
      <c r="B30" s="488" t="s">
        <v>104</v>
      </c>
      <c r="C30" s="493">
        <v>4865042</v>
      </c>
      <c r="D30" s="48" t="s">
        <v>12</v>
      </c>
      <c r="E30" s="49" t="s">
        <v>355</v>
      </c>
      <c r="F30" s="502">
        <v>1100</v>
      </c>
      <c r="G30" s="446">
        <v>999998</v>
      </c>
      <c r="H30" s="447">
        <v>999998</v>
      </c>
      <c r="I30" s="522">
        <f t="shared" si="6"/>
        <v>0</v>
      </c>
      <c r="J30" s="522">
        <f t="shared" si="3"/>
        <v>0</v>
      </c>
      <c r="K30" s="522">
        <f t="shared" si="0"/>
        <v>0</v>
      </c>
      <c r="L30" s="446">
        <v>829269</v>
      </c>
      <c r="M30" s="447">
        <v>832787</v>
      </c>
      <c r="N30" s="522">
        <f t="shared" si="7"/>
        <v>-3518</v>
      </c>
      <c r="O30" s="522">
        <f t="shared" si="5"/>
        <v>-3869800</v>
      </c>
      <c r="P30" s="522">
        <f t="shared" si="1"/>
        <v>-3.8698</v>
      </c>
      <c r="Q30" s="184"/>
    </row>
    <row r="31" spans="1:17" ht="15.75" customHeight="1">
      <c r="A31" s="487">
        <v>22</v>
      </c>
      <c r="B31" s="488" t="s">
        <v>376</v>
      </c>
      <c r="C31" s="493">
        <v>4864943</v>
      </c>
      <c r="D31" s="48" t="s">
        <v>12</v>
      </c>
      <c r="E31" s="49" t="s">
        <v>355</v>
      </c>
      <c r="F31" s="502">
        <v>1000</v>
      </c>
      <c r="G31" s="446">
        <v>989512</v>
      </c>
      <c r="H31" s="447">
        <v>989650</v>
      </c>
      <c r="I31" s="522">
        <f>G31-H31</f>
        <v>-138</v>
      </c>
      <c r="J31" s="522">
        <f>$F31*I31</f>
        <v>-138000</v>
      </c>
      <c r="K31" s="522">
        <f>J31/1000000</f>
        <v>-0.138</v>
      </c>
      <c r="L31" s="446">
        <v>9583</v>
      </c>
      <c r="M31" s="447">
        <v>9600</v>
      </c>
      <c r="N31" s="522">
        <f>L31-M31</f>
        <v>-17</v>
      </c>
      <c r="O31" s="522">
        <f>$F31*N31</f>
        <v>-17000</v>
      </c>
      <c r="P31" s="522">
        <f>O31/1000000</f>
        <v>-0.017</v>
      </c>
      <c r="Q31" s="184"/>
    </row>
    <row r="32" spans="1:17" ht="15.75" customHeight="1">
      <c r="A32" s="487"/>
      <c r="B32" s="490" t="s">
        <v>34</v>
      </c>
      <c r="C32" s="493"/>
      <c r="D32" s="48"/>
      <c r="E32" s="48"/>
      <c r="F32" s="502"/>
      <c r="G32" s="446"/>
      <c r="H32" s="447"/>
      <c r="I32" s="522"/>
      <c r="J32" s="522"/>
      <c r="K32" s="243">
        <f>SUM(K16:K31)</f>
        <v>-0.09179999999999995</v>
      </c>
      <c r="L32" s="523"/>
      <c r="M32" s="522"/>
      <c r="N32" s="522"/>
      <c r="O32" s="522"/>
      <c r="P32" s="243">
        <f>SUM(P16:P31)</f>
        <v>-7.2365</v>
      </c>
      <c r="Q32" s="184"/>
    </row>
    <row r="33" spans="1:17" ht="15.75" customHeight="1">
      <c r="A33" s="487">
        <v>23</v>
      </c>
      <c r="B33" s="488" t="s">
        <v>105</v>
      </c>
      <c r="C33" s="493">
        <v>4864910</v>
      </c>
      <c r="D33" s="48" t="s">
        <v>12</v>
      </c>
      <c r="E33" s="49" t="s">
        <v>355</v>
      </c>
      <c r="F33" s="502">
        <v>-1000</v>
      </c>
      <c r="G33" s="446">
        <v>962928</v>
      </c>
      <c r="H33" s="447">
        <v>963124</v>
      </c>
      <c r="I33" s="522">
        <f t="shared" si="6"/>
        <v>-196</v>
      </c>
      <c r="J33" s="522">
        <f t="shared" si="3"/>
        <v>196000</v>
      </c>
      <c r="K33" s="522">
        <f t="shared" si="0"/>
        <v>0.196</v>
      </c>
      <c r="L33" s="446">
        <v>974392</v>
      </c>
      <c r="M33" s="447">
        <v>974392</v>
      </c>
      <c r="N33" s="522">
        <f t="shared" si="7"/>
        <v>0</v>
      </c>
      <c r="O33" s="522">
        <f t="shared" si="5"/>
        <v>0</v>
      </c>
      <c r="P33" s="522">
        <f t="shared" si="1"/>
        <v>0</v>
      </c>
      <c r="Q33" s="184"/>
    </row>
    <row r="34" spans="1:17" ht="15.75" customHeight="1">
      <c r="A34" s="487">
        <v>24</v>
      </c>
      <c r="B34" s="488" t="s">
        <v>106</v>
      </c>
      <c r="C34" s="493">
        <v>4864911</v>
      </c>
      <c r="D34" s="48" t="s">
        <v>12</v>
      </c>
      <c r="E34" s="49" t="s">
        <v>355</v>
      </c>
      <c r="F34" s="502">
        <v>-1000</v>
      </c>
      <c r="G34" s="446">
        <v>976902</v>
      </c>
      <c r="H34" s="447">
        <v>977596</v>
      </c>
      <c r="I34" s="522">
        <f t="shared" si="6"/>
        <v>-694</v>
      </c>
      <c r="J34" s="522">
        <f t="shared" si="3"/>
        <v>694000</v>
      </c>
      <c r="K34" s="522">
        <f t="shared" si="0"/>
        <v>0.694</v>
      </c>
      <c r="L34" s="446">
        <v>973352</v>
      </c>
      <c r="M34" s="447">
        <v>973361</v>
      </c>
      <c r="N34" s="522">
        <f t="shared" si="7"/>
        <v>-9</v>
      </c>
      <c r="O34" s="522">
        <f t="shared" si="5"/>
        <v>9000</v>
      </c>
      <c r="P34" s="522">
        <f t="shared" si="1"/>
        <v>0.009</v>
      </c>
      <c r="Q34" s="184"/>
    </row>
    <row r="35" spans="1:17" ht="15.75" customHeight="1">
      <c r="A35" s="487">
        <v>25</v>
      </c>
      <c r="B35" s="542" t="s">
        <v>148</v>
      </c>
      <c r="C35" s="503">
        <v>4902571</v>
      </c>
      <c r="D35" s="14" t="s">
        <v>12</v>
      </c>
      <c r="E35" s="49" t="s">
        <v>355</v>
      </c>
      <c r="F35" s="503">
        <v>300</v>
      </c>
      <c r="G35" s="446">
        <v>23</v>
      </c>
      <c r="H35" s="447">
        <v>41</v>
      </c>
      <c r="I35" s="522">
        <f t="shared" si="6"/>
        <v>-18</v>
      </c>
      <c r="J35" s="522">
        <f t="shared" si="3"/>
        <v>-5400</v>
      </c>
      <c r="K35" s="522">
        <f t="shared" si="0"/>
        <v>-0.0054</v>
      </c>
      <c r="L35" s="446">
        <v>59</v>
      </c>
      <c r="M35" s="447">
        <v>30</v>
      </c>
      <c r="N35" s="522">
        <f t="shared" si="7"/>
        <v>29</v>
      </c>
      <c r="O35" s="522">
        <f t="shared" si="5"/>
        <v>8700</v>
      </c>
      <c r="P35" s="522">
        <f t="shared" si="1"/>
        <v>0.0087</v>
      </c>
      <c r="Q35" s="184"/>
    </row>
    <row r="36" spans="1:17" ht="15.75" customHeight="1">
      <c r="A36" s="487"/>
      <c r="B36" s="490" t="s">
        <v>28</v>
      </c>
      <c r="C36" s="493"/>
      <c r="D36" s="48"/>
      <c r="E36" s="48"/>
      <c r="F36" s="502"/>
      <c r="G36" s="446"/>
      <c r="H36" s="447"/>
      <c r="I36" s="522"/>
      <c r="J36" s="522"/>
      <c r="K36" s="522"/>
      <c r="L36" s="523"/>
      <c r="M36" s="522"/>
      <c r="N36" s="522"/>
      <c r="O36" s="522"/>
      <c r="P36" s="522"/>
      <c r="Q36" s="184"/>
    </row>
    <row r="37" spans="1:17" ht="15">
      <c r="A37" s="487">
        <v>26</v>
      </c>
      <c r="B37" s="429" t="s">
        <v>48</v>
      </c>
      <c r="C37" s="493">
        <v>5128409</v>
      </c>
      <c r="D37" s="52" t="s">
        <v>12</v>
      </c>
      <c r="E37" s="49" t="s">
        <v>355</v>
      </c>
      <c r="F37" s="502">
        <v>1000</v>
      </c>
      <c r="G37" s="449">
        <v>14</v>
      </c>
      <c r="H37" s="450">
        <v>22</v>
      </c>
      <c r="I37" s="354">
        <f>G37-H37</f>
        <v>-8</v>
      </c>
      <c r="J37" s="354">
        <f t="shared" si="3"/>
        <v>-8000</v>
      </c>
      <c r="K37" s="354">
        <f t="shared" si="0"/>
        <v>-0.008</v>
      </c>
      <c r="L37" s="449">
        <v>1385</v>
      </c>
      <c r="M37" s="450">
        <v>1253</v>
      </c>
      <c r="N37" s="354">
        <f>L37-M37</f>
        <v>132</v>
      </c>
      <c r="O37" s="354">
        <f t="shared" si="5"/>
        <v>132000</v>
      </c>
      <c r="P37" s="354">
        <f t="shared" si="1"/>
        <v>0.132</v>
      </c>
      <c r="Q37" s="586"/>
    </row>
    <row r="38" spans="1:17" ht="15.75" customHeight="1">
      <c r="A38" s="487"/>
      <c r="B38" s="490" t="s">
        <v>107</v>
      </c>
      <c r="C38" s="493"/>
      <c r="D38" s="48"/>
      <c r="E38" s="48"/>
      <c r="F38" s="502"/>
      <c r="G38" s="446"/>
      <c r="H38" s="447"/>
      <c r="I38" s="522"/>
      <c r="J38" s="522"/>
      <c r="K38" s="522"/>
      <c r="L38" s="523"/>
      <c r="M38" s="522"/>
      <c r="N38" s="522"/>
      <c r="O38" s="522"/>
      <c r="P38" s="522"/>
      <c r="Q38" s="184"/>
    </row>
    <row r="39" spans="1:17" ht="15.75" customHeight="1">
      <c r="A39" s="487">
        <v>27</v>
      </c>
      <c r="B39" s="488" t="s">
        <v>108</v>
      </c>
      <c r="C39" s="493">
        <v>4864962</v>
      </c>
      <c r="D39" s="48" t="s">
        <v>12</v>
      </c>
      <c r="E39" s="49" t="s">
        <v>355</v>
      </c>
      <c r="F39" s="502">
        <v>-1000</v>
      </c>
      <c r="G39" s="446">
        <v>25643</v>
      </c>
      <c r="H39" s="447">
        <v>24557</v>
      </c>
      <c r="I39" s="522">
        <f t="shared" si="6"/>
        <v>1086</v>
      </c>
      <c r="J39" s="522">
        <f t="shared" si="3"/>
        <v>-1086000</v>
      </c>
      <c r="K39" s="522">
        <f t="shared" si="0"/>
        <v>-1.086</v>
      </c>
      <c r="L39" s="446">
        <v>973226</v>
      </c>
      <c r="M39" s="447">
        <v>973094</v>
      </c>
      <c r="N39" s="522">
        <f t="shared" si="7"/>
        <v>132</v>
      </c>
      <c r="O39" s="522">
        <f t="shared" si="5"/>
        <v>-132000</v>
      </c>
      <c r="P39" s="522">
        <f t="shared" si="1"/>
        <v>-0.132</v>
      </c>
      <c r="Q39" s="184"/>
    </row>
    <row r="40" spans="1:17" ht="15.75" customHeight="1">
      <c r="A40" s="487">
        <v>28</v>
      </c>
      <c r="B40" s="488" t="s">
        <v>109</v>
      </c>
      <c r="C40" s="493">
        <v>4865033</v>
      </c>
      <c r="D40" s="48" t="s">
        <v>12</v>
      </c>
      <c r="E40" s="49" t="s">
        <v>355</v>
      </c>
      <c r="F40" s="502">
        <v>-1000</v>
      </c>
      <c r="G40" s="446">
        <v>9614</v>
      </c>
      <c r="H40" s="447">
        <v>9153</v>
      </c>
      <c r="I40" s="522">
        <f t="shared" si="6"/>
        <v>461</v>
      </c>
      <c r="J40" s="522">
        <f t="shared" si="3"/>
        <v>-461000</v>
      </c>
      <c r="K40" s="522">
        <f t="shared" si="0"/>
        <v>-0.461</v>
      </c>
      <c r="L40" s="446">
        <v>971087</v>
      </c>
      <c r="M40" s="447">
        <v>971647</v>
      </c>
      <c r="N40" s="522">
        <f t="shared" si="7"/>
        <v>-560</v>
      </c>
      <c r="O40" s="522">
        <f t="shared" si="5"/>
        <v>560000</v>
      </c>
      <c r="P40" s="522">
        <f t="shared" si="1"/>
        <v>0.56</v>
      </c>
      <c r="Q40" s="184"/>
    </row>
    <row r="41" spans="1:17" ht="15.75" customHeight="1">
      <c r="A41" s="487">
        <v>29</v>
      </c>
      <c r="B41" s="488" t="s">
        <v>110</v>
      </c>
      <c r="C41" s="493">
        <v>5128420</v>
      </c>
      <c r="D41" s="48" t="s">
        <v>12</v>
      </c>
      <c r="E41" s="49" t="s">
        <v>355</v>
      </c>
      <c r="F41" s="502">
        <v>-1000</v>
      </c>
      <c r="G41" s="446">
        <v>997794</v>
      </c>
      <c r="H41" s="447">
        <v>997924</v>
      </c>
      <c r="I41" s="522">
        <f>G41-H41</f>
        <v>-130</v>
      </c>
      <c r="J41" s="522">
        <f t="shared" si="3"/>
        <v>130000</v>
      </c>
      <c r="K41" s="522">
        <f t="shared" si="0"/>
        <v>0.13</v>
      </c>
      <c r="L41" s="446">
        <v>998861</v>
      </c>
      <c r="M41" s="447">
        <v>999564</v>
      </c>
      <c r="N41" s="522">
        <f>L41-M41</f>
        <v>-703</v>
      </c>
      <c r="O41" s="522">
        <f t="shared" si="5"/>
        <v>703000</v>
      </c>
      <c r="P41" s="522">
        <f t="shared" si="1"/>
        <v>0.703</v>
      </c>
      <c r="Q41" s="580"/>
    </row>
    <row r="42" spans="1:17" ht="15.75" customHeight="1">
      <c r="A42" s="487">
        <v>30</v>
      </c>
      <c r="B42" s="429" t="s">
        <v>111</v>
      </c>
      <c r="C42" s="493">
        <v>4864935</v>
      </c>
      <c r="D42" s="48" t="s">
        <v>12</v>
      </c>
      <c r="E42" s="49" t="s">
        <v>355</v>
      </c>
      <c r="F42" s="502">
        <v>-1000</v>
      </c>
      <c r="G42" s="446">
        <v>982258</v>
      </c>
      <c r="H42" s="447">
        <v>982092</v>
      </c>
      <c r="I42" s="522">
        <f t="shared" si="6"/>
        <v>166</v>
      </c>
      <c r="J42" s="522">
        <f t="shared" si="3"/>
        <v>-166000</v>
      </c>
      <c r="K42" s="522">
        <f t="shared" si="0"/>
        <v>-0.166</v>
      </c>
      <c r="L42" s="446">
        <v>993885</v>
      </c>
      <c r="M42" s="447">
        <v>994522</v>
      </c>
      <c r="N42" s="522">
        <f t="shared" si="7"/>
        <v>-637</v>
      </c>
      <c r="O42" s="522">
        <f t="shared" si="5"/>
        <v>637000</v>
      </c>
      <c r="P42" s="522">
        <f t="shared" si="1"/>
        <v>0.637</v>
      </c>
      <c r="Q42" s="230"/>
    </row>
    <row r="43" spans="1:17" ht="15.75" customHeight="1">
      <c r="A43" s="487"/>
      <c r="B43" s="490" t="s">
        <v>44</v>
      </c>
      <c r="C43" s="493"/>
      <c r="D43" s="48"/>
      <c r="E43" s="48"/>
      <c r="F43" s="502"/>
      <c r="G43" s="446"/>
      <c r="H43" s="447"/>
      <c r="I43" s="522"/>
      <c r="J43" s="522"/>
      <c r="K43" s="522"/>
      <c r="L43" s="523"/>
      <c r="M43" s="522"/>
      <c r="N43" s="522"/>
      <c r="O43" s="522"/>
      <c r="P43" s="522"/>
      <c r="Q43" s="184"/>
    </row>
    <row r="44" spans="1:17" ht="15.75" customHeight="1">
      <c r="A44" s="487"/>
      <c r="B44" s="489" t="s">
        <v>18</v>
      </c>
      <c r="C44" s="493"/>
      <c r="D44" s="52"/>
      <c r="E44" s="52"/>
      <c r="F44" s="502"/>
      <c r="G44" s="446"/>
      <c r="H44" s="447"/>
      <c r="I44" s="522"/>
      <c r="J44" s="522"/>
      <c r="K44" s="522"/>
      <c r="L44" s="523"/>
      <c r="M44" s="522"/>
      <c r="N44" s="522"/>
      <c r="O44" s="522"/>
      <c r="P44" s="522"/>
      <c r="Q44" s="184"/>
    </row>
    <row r="45" spans="1:17" ht="15.75" customHeight="1">
      <c r="A45" s="487">
        <v>31</v>
      </c>
      <c r="B45" s="488" t="s">
        <v>19</v>
      </c>
      <c r="C45" s="493">
        <v>4864808</v>
      </c>
      <c r="D45" s="48" t="s">
        <v>12</v>
      </c>
      <c r="E45" s="49" t="s">
        <v>355</v>
      </c>
      <c r="F45" s="502">
        <v>200</v>
      </c>
      <c r="G45" s="446">
        <v>4063</v>
      </c>
      <c r="H45" s="447">
        <v>3928</v>
      </c>
      <c r="I45" s="522">
        <f>G45-H45</f>
        <v>135</v>
      </c>
      <c r="J45" s="522">
        <f>$F45*I45</f>
        <v>27000</v>
      </c>
      <c r="K45" s="522">
        <f>J45/1000000</f>
        <v>0.027</v>
      </c>
      <c r="L45" s="446">
        <v>2409</v>
      </c>
      <c r="M45" s="447">
        <v>2360</v>
      </c>
      <c r="N45" s="522">
        <f>L45-M45</f>
        <v>49</v>
      </c>
      <c r="O45" s="522">
        <f>$F45*N45</f>
        <v>9800</v>
      </c>
      <c r="P45" s="522">
        <f>O45/1000000</f>
        <v>0.0098</v>
      </c>
      <c r="Q45" s="579"/>
    </row>
    <row r="46" spans="1:17" ht="15.75" customHeight="1">
      <c r="A46" s="487">
        <v>32</v>
      </c>
      <c r="B46" s="488" t="s">
        <v>20</v>
      </c>
      <c r="C46" s="493">
        <v>4864841</v>
      </c>
      <c r="D46" s="48" t="s">
        <v>12</v>
      </c>
      <c r="E46" s="49" t="s">
        <v>355</v>
      </c>
      <c r="F46" s="502">
        <v>1000</v>
      </c>
      <c r="G46" s="446">
        <v>14123</v>
      </c>
      <c r="H46" s="447">
        <v>13971</v>
      </c>
      <c r="I46" s="522">
        <f t="shared" si="6"/>
        <v>152</v>
      </c>
      <c r="J46" s="522">
        <f t="shared" si="3"/>
        <v>152000</v>
      </c>
      <c r="K46" s="522">
        <f t="shared" si="0"/>
        <v>0.152</v>
      </c>
      <c r="L46" s="446">
        <v>27641</v>
      </c>
      <c r="M46" s="447">
        <v>27629</v>
      </c>
      <c r="N46" s="522">
        <f t="shared" si="7"/>
        <v>12</v>
      </c>
      <c r="O46" s="522">
        <f t="shared" si="5"/>
        <v>12000</v>
      </c>
      <c r="P46" s="522">
        <f t="shared" si="1"/>
        <v>0.012</v>
      </c>
      <c r="Q46" s="184"/>
    </row>
    <row r="47" spans="1:17" ht="15.75" customHeight="1">
      <c r="A47" s="487"/>
      <c r="B47" s="490" t="s">
        <v>121</v>
      </c>
      <c r="C47" s="493"/>
      <c r="D47" s="48"/>
      <c r="E47" s="48"/>
      <c r="F47" s="502"/>
      <c r="G47" s="446"/>
      <c r="H47" s="447"/>
      <c r="I47" s="522"/>
      <c r="J47" s="522"/>
      <c r="K47" s="522"/>
      <c r="L47" s="523"/>
      <c r="M47" s="522"/>
      <c r="N47" s="522"/>
      <c r="O47" s="522"/>
      <c r="P47" s="522"/>
      <c r="Q47" s="184"/>
    </row>
    <row r="48" spans="1:17" ht="15.75" customHeight="1">
      <c r="A48" s="487">
        <v>33</v>
      </c>
      <c r="B48" s="488" t="s">
        <v>122</v>
      </c>
      <c r="C48" s="493">
        <v>4865134</v>
      </c>
      <c r="D48" s="48" t="s">
        <v>12</v>
      </c>
      <c r="E48" s="49" t="s">
        <v>355</v>
      </c>
      <c r="F48" s="502">
        <v>100</v>
      </c>
      <c r="G48" s="446">
        <v>111746</v>
      </c>
      <c r="H48" s="447">
        <v>108942</v>
      </c>
      <c r="I48" s="522">
        <f t="shared" si="6"/>
        <v>2804</v>
      </c>
      <c r="J48" s="522">
        <f t="shared" si="3"/>
        <v>280400</v>
      </c>
      <c r="K48" s="522">
        <f t="shared" si="0"/>
        <v>0.2804</v>
      </c>
      <c r="L48" s="446">
        <v>1623</v>
      </c>
      <c r="M48" s="447">
        <v>1623</v>
      </c>
      <c r="N48" s="522">
        <f t="shared" si="7"/>
        <v>0</v>
      </c>
      <c r="O48" s="522">
        <f t="shared" si="5"/>
        <v>0</v>
      </c>
      <c r="P48" s="522">
        <f t="shared" si="1"/>
        <v>0</v>
      </c>
      <c r="Q48" s="184"/>
    </row>
    <row r="49" spans="1:17" ht="15.75" customHeight="1" thickBot="1">
      <c r="A49" s="491">
        <v>34</v>
      </c>
      <c r="B49" s="430" t="s">
        <v>123</v>
      </c>
      <c r="C49" s="494">
        <v>4865135</v>
      </c>
      <c r="D49" s="57" t="s">
        <v>12</v>
      </c>
      <c r="E49" s="55" t="s">
        <v>355</v>
      </c>
      <c r="F49" s="504">
        <v>100</v>
      </c>
      <c r="G49" s="451">
        <v>65632</v>
      </c>
      <c r="H49" s="452">
        <v>65264</v>
      </c>
      <c r="I49" s="524">
        <f t="shared" si="6"/>
        <v>368</v>
      </c>
      <c r="J49" s="524">
        <f t="shared" si="3"/>
        <v>36800</v>
      </c>
      <c r="K49" s="524">
        <f t="shared" si="0"/>
        <v>0.0368</v>
      </c>
      <c r="L49" s="451">
        <v>131</v>
      </c>
      <c r="M49" s="452">
        <v>131</v>
      </c>
      <c r="N49" s="524">
        <f t="shared" si="7"/>
        <v>0</v>
      </c>
      <c r="O49" s="524">
        <f t="shared" si="5"/>
        <v>0</v>
      </c>
      <c r="P49" s="524">
        <f t="shared" si="1"/>
        <v>0</v>
      </c>
      <c r="Q49" s="185"/>
    </row>
    <row r="50" spans="6:16" ht="15.75" thickTop="1">
      <c r="F50" s="244"/>
      <c r="I50" s="19"/>
      <c r="J50" s="19"/>
      <c r="K50" s="19"/>
      <c r="N50" s="19"/>
      <c r="O50" s="19"/>
      <c r="P50" s="19"/>
    </row>
    <row r="51" spans="2:16" ht="16.5">
      <c r="B51" s="18" t="s">
        <v>142</v>
      </c>
      <c r="F51" s="244"/>
      <c r="I51" s="19"/>
      <c r="J51" s="19"/>
      <c r="K51" s="530">
        <f>SUM(K8:K49)-K32</f>
        <v>-0.2360000000000001</v>
      </c>
      <c r="N51" s="19"/>
      <c r="O51" s="19"/>
      <c r="P51" s="530">
        <f>SUM(P8:P49)-P32</f>
        <v>-3.5614</v>
      </c>
    </row>
    <row r="52" spans="2:16" ht="15">
      <c r="B52" s="18"/>
      <c r="F52" s="244"/>
      <c r="I52" s="19"/>
      <c r="J52" s="19"/>
      <c r="K52" s="35"/>
      <c r="N52" s="19"/>
      <c r="O52" s="19"/>
      <c r="P52" s="35"/>
    </row>
    <row r="53" spans="2:16" ht="16.5">
      <c r="B53" s="18" t="s">
        <v>143</v>
      </c>
      <c r="F53" s="244"/>
      <c r="I53" s="19"/>
      <c r="J53" s="19"/>
      <c r="K53" s="530">
        <f>SUM(K51:K52)</f>
        <v>-0.2360000000000001</v>
      </c>
      <c r="N53" s="19"/>
      <c r="O53" s="19"/>
      <c r="P53" s="530">
        <f>SUM(P51:P52)</f>
        <v>-3.5614</v>
      </c>
    </row>
    <row r="54" ht="15">
      <c r="F54" s="244"/>
    </row>
    <row r="55" spans="6:17" ht="15">
      <c r="F55" s="244"/>
      <c r="Q55" s="311" t="str">
        <f>NDPL!$Q$1</f>
        <v>MARCH-2013</v>
      </c>
    </row>
    <row r="56" ht="15">
      <c r="F56" s="244"/>
    </row>
    <row r="57" spans="6:17" ht="15">
      <c r="F57" s="244"/>
      <c r="Q57" s="311"/>
    </row>
    <row r="58" spans="1:16" ht="18.75" thickBot="1">
      <c r="A58" s="110" t="s">
        <v>254</v>
      </c>
      <c r="F58" s="244"/>
      <c r="G58" s="7"/>
      <c r="H58" s="7"/>
      <c r="I58" s="58" t="s">
        <v>7</v>
      </c>
      <c r="J58" s="21"/>
      <c r="K58" s="21"/>
      <c r="L58" s="21"/>
      <c r="M58" s="21"/>
      <c r="N58" s="58" t="s">
        <v>408</v>
      </c>
      <c r="O58" s="21"/>
      <c r="P58" s="21"/>
    </row>
    <row r="59" spans="1:17" ht="39.75" thickBot="1" thickTop="1">
      <c r="A59" s="43" t="s">
        <v>8</v>
      </c>
      <c r="B59" s="40" t="s">
        <v>9</v>
      </c>
      <c r="C59" s="41" t="s">
        <v>1</v>
      </c>
      <c r="D59" s="41" t="s">
        <v>2</v>
      </c>
      <c r="E59" s="41" t="s">
        <v>3</v>
      </c>
      <c r="F59" s="41" t="s">
        <v>10</v>
      </c>
      <c r="G59" s="43" t="str">
        <f>NDPL!G5</f>
        <v>FINAL READING 01/04/2013</v>
      </c>
      <c r="H59" s="41" t="str">
        <f>NDPL!H5</f>
        <v>INTIAL READING 01/03/2013</v>
      </c>
      <c r="I59" s="41" t="s">
        <v>4</v>
      </c>
      <c r="J59" s="41" t="s">
        <v>5</v>
      </c>
      <c r="K59" s="41" t="s">
        <v>6</v>
      </c>
      <c r="L59" s="43" t="str">
        <f>NDPL!G5</f>
        <v>FINAL READING 01/04/2013</v>
      </c>
      <c r="M59" s="41" t="str">
        <f>NDPL!H5</f>
        <v>INTIAL READING 01/03/2013</v>
      </c>
      <c r="N59" s="41" t="s">
        <v>4</v>
      </c>
      <c r="O59" s="41" t="s">
        <v>5</v>
      </c>
      <c r="P59" s="41" t="s">
        <v>6</v>
      </c>
      <c r="Q59" s="42" t="s">
        <v>318</v>
      </c>
    </row>
    <row r="60" spans="1:16" ht="17.25" thickBot="1" thickTop="1">
      <c r="A60" s="22"/>
      <c r="B60" s="112"/>
      <c r="C60" s="22"/>
      <c r="D60" s="22"/>
      <c r="E60" s="22"/>
      <c r="F60" s="43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5"/>
      <c r="B61" s="486" t="s">
        <v>128</v>
      </c>
      <c r="C61" s="44"/>
      <c r="D61" s="44"/>
      <c r="E61" s="44"/>
      <c r="F61" s="433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7">
        <v>1</v>
      </c>
      <c r="B62" s="488" t="s">
        <v>15</v>
      </c>
      <c r="C62" s="493">
        <v>4864968</v>
      </c>
      <c r="D62" s="48" t="s">
        <v>12</v>
      </c>
      <c r="E62" s="49" t="s">
        <v>355</v>
      </c>
      <c r="F62" s="502">
        <v>-1000</v>
      </c>
      <c r="G62" s="446">
        <v>994934</v>
      </c>
      <c r="H62" s="447">
        <v>995403</v>
      </c>
      <c r="I62" s="447">
        <f>G62-H62</f>
        <v>-469</v>
      </c>
      <c r="J62" s="447">
        <f>$F62*I62</f>
        <v>469000</v>
      </c>
      <c r="K62" s="447">
        <f>J62/1000000</f>
        <v>0.469</v>
      </c>
      <c r="L62" s="446">
        <v>930671</v>
      </c>
      <c r="M62" s="447">
        <v>931096</v>
      </c>
      <c r="N62" s="447">
        <f>L62-M62</f>
        <v>-425</v>
      </c>
      <c r="O62" s="447">
        <f>$F62*N62</f>
        <v>425000</v>
      </c>
      <c r="P62" s="447">
        <f>O62/1000000</f>
        <v>0.425</v>
      </c>
      <c r="Q62" s="184"/>
    </row>
    <row r="63" spans="1:17" ht="15.75" customHeight="1">
      <c r="A63" s="487">
        <v>2</v>
      </c>
      <c r="B63" s="488" t="s">
        <v>16</v>
      </c>
      <c r="C63" s="493">
        <v>4864980</v>
      </c>
      <c r="D63" s="48" t="s">
        <v>12</v>
      </c>
      <c r="E63" s="49" t="s">
        <v>355</v>
      </c>
      <c r="F63" s="502">
        <v>-1000</v>
      </c>
      <c r="G63" s="446">
        <v>14065</v>
      </c>
      <c r="H63" s="447">
        <v>14336</v>
      </c>
      <c r="I63" s="447">
        <f>G63-H63</f>
        <v>-271</v>
      </c>
      <c r="J63" s="447">
        <f>$F63*I63</f>
        <v>271000</v>
      </c>
      <c r="K63" s="447">
        <f>J63/1000000</f>
        <v>0.271</v>
      </c>
      <c r="L63" s="446">
        <v>949592</v>
      </c>
      <c r="M63" s="447">
        <v>950159</v>
      </c>
      <c r="N63" s="447">
        <f>L63-M63</f>
        <v>-567</v>
      </c>
      <c r="O63" s="447">
        <f>$F63*N63</f>
        <v>567000</v>
      </c>
      <c r="P63" s="447">
        <f>O63/1000000</f>
        <v>0.567</v>
      </c>
      <c r="Q63" s="184"/>
    </row>
    <row r="64" spans="1:17" ht="15">
      <c r="A64" s="487">
        <v>3</v>
      </c>
      <c r="B64" s="488" t="s">
        <v>17</v>
      </c>
      <c r="C64" s="493">
        <v>5128436</v>
      </c>
      <c r="D64" s="48" t="s">
        <v>12</v>
      </c>
      <c r="E64" s="49" t="s">
        <v>355</v>
      </c>
      <c r="F64" s="502">
        <v>-1000</v>
      </c>
      <c r="G64" s="446">
        <v>997344</v>
      </c>
      <c r="H64" s="447">
        <v>997929</v>
      </c>
      <c r="I64" s="447">
        <f>G64-H64</f>
        <v>-585</v>
      </c>
      <c r="J64" s="447">
        <f>$F64*I64</f>
        <v>585000</v>
      </c>
      <c r="K64" s="447">
        <f>J64/1000000</f>
        <v>0.585</v>
      </c>
      <c r="L64" s="446">
        <v>994550</v>
      </c>
      <c r="M64" s="447">
        <v>994911</v>
      </c>
      <c r="N64" s="447">
        <f>L64-M64</f>
        <v>-361</v>
      </c>
      <c r="O64" s="447">
        <f>$F64*N64</f>
        <v>361000</v>
      </c>
      <c r="P64" s="447">
        <f>O64/1000000</f>
        <v>0.361</v>
      </c>
      <c r="Q64" s="725"/>
    </row>
    <row r="65" spans="1:17" ht="15.75" customHeight="1">
      <c r="A65" s="487"/>
      <c r="B65" s="489" t="s">
        <v>129</v>
      </c>
      <c r="C65" s="493"/>
      <c r="D65" s="52"/>
      <c r="E65" s="52"/>
      <c r="F65" s="502"/>
      <c r="G65" s="446"/>
      <c r="H65" s="447"/>
      <c r="I65" s="525"/>
      <c r="J65" s="525"/>
      <c r="K65" s="525"/>
      <c r="L65" s="446"/>
      <c r="M65" s="525"/>
      <c r="N65" s="525"/>
      <c r="O65" s="525"/>
      <c r="P65" s="525"/>
      <c r="Q65" s="184"/>
    </row>
    <row r="66" spans="1:17" ht="15.75" customHeight="1">
      <c r="A66" s="487">
        <v>4</v>
      </c>
      <c r="B66" s="488" t="s">
        <v>130</v>
      </c>
      <c r="C66" s="493">
        <v>4864915</v>
      </c>
      <c r="D66" s="48" t="s">
        <v>12</v>
      </c>
      <c r="E66" s="49" t="s">
        <v>355</v>
      </c>
      <c r="F66" s="502">
        <v>-1000</v>
      </c>
      <c r="G66" s="446">
        <v>928866</v>
      </c>
      <c r="H66" s="447">
        <v>932579</v>
      </c>
      <c r="I66" s="525">
        <f aca="true" t="shared" si="8" ref="I66:I71">G66-H66</f>
        <v>-3713</v>
      </c>
      <c r="J66" s="525">
        <f aca="true" t="shared" si="9" ref="J66:J71">$F66*I66</f>
        <v>3713000</v>
      </c>
      <c r="K66" s="525">
        <f aca="true" t="shared" si="10" ref="K66:K71">J66/1000000</f>
        <v>3.713</v>
      </c>
      <c r="L66" s="446">
        <v>993112</v>
      </c>
      <c r="M66" s="447">
        <v>993112</v>
      </c>
      <c r="N66" s="525">
        <f aca="true" t="shared" si="11" ref="N66:N71">L66-M66</f>
        <v>0</v>
      </c>
      <c r="O66" s="525">
        <f aca="true" t="shared" si="12" ref="O66:O71">$F66*N66</f>
        <v>0</v>
      </c>
      <c r="P66" s="525">
        <f aca="true" t="shared" si="13" ref="P66:P71">O66/1000000</f>
        <v>0</v>
      </c>
      <c r="Q66" s="184"/>
    </row>
    <row r="67" spans="1:17" ht="15.75" customHeight="1">
      <c r="A67" s="487">
        <v>5</v>
      </c>
      <c r="B67" s="488" t="s">
        <v>131</v>
      </c>
      <c r="C67" s="493">
        <v>4864993</v>
      </c>
      <c r="D67" s="48" t="s">
        <v>12</v>
      </c>
      <c r="E67" s="49" t="s">
        <v>355</v>
      </c>
      <c r="F67" s="502">
        <v>-1000</v>
      </c>
      <c r="G67" s="446">
        <v>918923</v>
      </c>
      <c r="H67" s="447">
        <v>922676</v>
      </c>
      <c r="I67" s="525">
        <f t="shared" si="8"/>
        <v>-3753</v>
      </c>
      <c r="J67" s="525">
        <f t="shared" si="9"/>
        <v>3753000</v>
      </c>
      <c r="K67" s="525">
        <f t="shared" si="10"/>
        <v>3.753</v>
      </c>
      <c r="L67" s="446">
        <v>991447</v>
      </c>
      <c r="M67" s="447">
        <v>991448</v>
      </c>
      <c r="N67" s="525">
        <f t="shared" si="11"/>
        <v>-1</v>
      </c>
      <c r="O67" s="525">
        <f t="shared" si="12"/>
        <v>1000</v>
      </c>
      <c r="P67" s="525">
        <f t="shared" si="13"/>
        <v>0.001</v>
      </c>
      <c r="Q67" s="184"/>
    </row>
    <row r="68" spans="1:17" ht="15.75" customHeight="1">
      <c r="A68" s="487">
        <v>6</v>
      </c>
      <c r="B68" s="488" t="s">
        <v>132</v>
      </c>
      <c r="C68" s="493">
        <v>4864914</v>
      </c>
      <c r="D68" s="48" t="s">
        <v>12</v>
      </c>
      <c r="E68" s="49" t="s">
        <v>355</v>
      </c>
      <c r="F68" s="502">
        <v>-1000</v>
      </c>
      <c r="G68" s="446">
        <v>580</v>
      </c>
      <c r="H68" s="447">
        <v>591</v>
      </c>
      <c r="I68" s="525">
        <f t="shared" si="8"/>
        <v>-11</v>
      </c>
      <c r="J68" s="525">
        <f t="shared" si="9"/>
        <v>11000</v>
      </c>
      <c r="K68" s="525">
        <f t="shared" si="10"/>
        <v>0.011</v>
      </c>
      <c r="L68" s="446">
        <v>992487</v>
      </c>
      <c r="M68" s="447">
        <v>992761</v>
      </c>
      <c r="N68" s="525">
        <f t="shared" si="11"/>
        <v>-274</v>
      </c>
      <c r="O68" s="525">
        <f t="shared" si="12"/>
        <v>274000</v>
      </c>
      <c r="P68" s="525">
        <f t="shared" si="13"/>
        <v>0.274</v>
      </c>
      <c r="Q68" s="184"/>
    </row>
    <row r="69" spans="1:17" ht="15.75" customHeight="1">
      <c r="A69" s="487">
        <v>7</v>
      </c>
      <c r="B69" s="488" t="s">
        <v>133</v>
      </c>
      <c r="C69" s="493">
        <v>4865167</v>
      </c>
      <c r="D69" s="48" t="s">
        <v>12</v>
      </c>
      <c r="E69" s="49" t="s">
        <v>355</v>
      </c>
      <c r="F69" s="502">
        <v>-1000</v>
      </c>
      <c r="G69" s="446">
        <v>1655</v>
      </c>
      <c r="H69" s="447">
        <v>1655</v>
      </c>
      <c r="I69" s="525">
        <f t="shared" si="8"/>
        <v>0</v>
      </c>
      <c r="J69" s="525">
        <f t="shared" si="9"/>
        <v>0</v>
      </c>
      <c r="K69" s="525">
        <f t="shared" si="10"/>
        <v>0</v>
      </c>
      <c r="L69" s="446">
        <v>980809</v>
      </c>
      <c r="M69" s="447">
        <v>980809</v>
      </c>
      <c r="N69" s="525">
        <f t="shared" si="11"/>
        <v>0</v>
      </c>
      <c r="O69" s="525">
        <f t="shared" si="12"/>
        <v>0</v>
      </c>
      <c r="P69" s="525">
        <f t="shared" si="13"/>
        <v>0</v>
      </c>
      <c r="Q69" s="184"/>
    </row>
    <row r="70" spans="1:17" s="92" customFormat="1" ht="15">
      <c r="A70" s="581">
        <v>8</v>
      </c>
      <c r="B70" s="702" t="s">
        <v>134</v>
      </c>
      <c r="C70" s="703">
        <v>4864893</v>
      </c>
      <c r="D70" s="77" t="s">
        <v>12</v>
      </c>
      <c r="E70" s="78" t="s">
        <v>355</v>
      </c>
      <c r="F70" s="582">
        <v>-2000</v>
      </c>
      <c r="G70" s="446">
        <v>998643</v>
      </c>
      <c r="H70" s="447">
        <v>998710</v>
      </c>
      <c r="I70" s="525">
        <f>G70-H70</f>
        <v>-67</v>
      </c>
      <c r="J70" s="525">
        <f t="shared" si="9"/>
        <v>134000</v>
      </c>
      <c r="K70" s="525">
        <f t="shared" si="10"/>
        <v>0.134</v>
      </c>
      <c r="L70" s="446">
        <v>987741</v>
      </c>
      <c r="M70" s="447">
        <v>987806</v>
      </c>
      <c r="N70" s="525">
        <f>L70-M70</f>
        <v>-65</v>
      </c>
      <c r="O70" s="525">
        <f t="shared" si="12"/>
        <v>130000</v>
      </c>
      <c r="P70" s="525">
        <f t="shared" si="13"/>
        <v>0.13</v>
      </c>
      <c r="Q70" s="583"/>
    </row>
    <row r="71" spans="1:17" ht="15.75" customHeight="1">
      <c r="A71" s="487">
        <v>9</v>
      </c>
      <c r="B71" s="488" t="s">
        <v>135</v>
      </c>
      <c r="C71" s="493">
        <v>4864918</v>
      </c>
      <c r="D71" s="48" t="s">
        <v>12</v>
      </c>
      <c r="E71" s="49" t="s">
        <v>355</v>
      </c>
      <c r="F71" s="502">
        <v>-1000</v>
      </c>
      <c r="G71" s="446">
        <v>998992</v>
      </c>
      <c r="H71" s="447">
        <v>999139</v>
      </c>
      <c r="I71" s="525">
        <f t="shared" si="8"/>
        <v>-147</v>
      </c>
      <c r="J71" s="525">
        <f t="shared" si="9"/>
        <v>147000</v>
      </c>
      <c r="K71" s="525">
        <f t="shared" si="10"/>
        <v>0.147</v>
      </c>
      <c r="L71" s="446">
        <v>969329</v>
      </c>
      <c r="M71" s="447">
        <v>969919</v>
      </c>
      <c r="N71" s="525">
        <f t="shared" si="11"/>
        <v>-590</v>
      </c>
      <c r="O71" s="525">
        <f t="shared" si="12"/>
        <v>590000</v>
      </c>
      <c r="P71" s="525">
        <f t="shared" si="13"/>
        <v>0.59</v>
      </c>
      <c r="Q71" s="727"/>
    </row>
    <row r="72" spans="1:17" ht="15.75" customHeight="1">
      <c r="A72" s="487"/>
      <c r="B72" s="490" t="s">
        <v>136</v>
      </c>
      <c r="C72" s="493"/>
      <c r="D72" s="48"/>
      <c r="E72" s="48"/>
      <c r="F72" s="502"/>
      <c r="G72" s="446"/>
      <c r="H72" s="447"/>
      <c r="I72" s="525"/>
      <c r="J72" s="525"/>
      <c r="K72" s="525"/>
      <c r="L72" s="446"/>
      <c r="M72" s="525"/>
      <c r="N72" s="525"/>
      <c r="O72" s="525"/>
      <c r="P72" s="525"/>
      <c r="Q72" s="184"/>
    </row>
    <row r="73" spans="1:17" ht="15.75" customHeight="1">
      <c r="A73" s="487">
        <v>10</v>
      </c>
      <c r="B73" s="488" t="s">
        <v>137</v>
      </c>
      <c r="C73" s="493">
        <v>4864916</v>
      </c>
      <c r="D73" s="48" t="s">
        <v>12</v>
      </c>
      <c r="E73" s="49" t="s">
        <v>355</v>
      </c>
      <c r="F73" s="502">
        <v>-1000</v>
      </c>
      <c r="G73" s="446">
        <v>9659</v>
      </c>
      <c r="H73" s="447">
        <v>10118</v>
      </c>
      <c r="I73" s="525">
        <f>G73-H73</f>
        <v>-459</v>
      </c>
      <c r="J73" s="525">
        <f>$F73*I73</f>
        <v>459000</v>
      </c>
      <c r="K73" s="525">
        <f>J73/1000000</f>
        <v>0.459</v>
      </c>
      <c r="L73" s="446">
        <v>947511</v>
      </c>
      <c r="M73" s="447">
        <v>947784</v>
      </c>
      <c r="N73" s="525">
        <f>L73-M73</f>
        <v>-273</v>
      </c>
      <c r="O73" s="525">
        <f>$F73*N73</f>
        <v>273000</v>
      </c>
      <c r="P73" s="527">
        <f>O73/1000000</f>
        <v>0.273</v>
      </c>
      <c r="Q73" s="184"/>
    </row>
    <row r="74" spans="1:17" ht="15.75" customHeight="1">
      <c r="A74" s="487">
        <v>11</v>
      </c>
      <c r="B74" s="488" t="s">
        <v>138</v>
      </c>
      <c r="C74" s="493">
        <v>4864917</v>
      </c>
      <c r="D74" s="48" t="s">
        <v>12</v>
      </c>
      <c r="E74" s="49" t="s">
        <v>355</v>
      </c>
      <c r="F74" s="502">
        <v>-1000</v>
      </c>
      <c r="G74" s="446">
        <v>962853</v>
      </c>
      <c r="H74" s="447">
        <v>963455</v>
      </c>
      <c r="I74" s="525">
        <f>G74-H74</f>
        <v>-602</v>
      </c>
      <c r="J74" s="525">
        <f>$F74*I74</f>
        <v>602000</v>
      </c>
      <c r="K74" s="525">
        <f>J74/1000000</f>
        <v>0.602</v>
      </c>
      <c r="L74" s="446">
        <v>877912</v>
      </c>
      <c r="M74" s="447">
        <v>878087</v>
      </c>
      <c r="N74" s="525">
        <f>L74-M74</f>
        <v>-175</v>
      </c>
      <c r="O74" s="525">
        <f>$F74*N74</f>
        <v>175000</v>
      </c>
      <c r="P74" s="527">
        <f>O74/1000000</f>
        <v>0.175</v>
      </c>
      <c r="Q74" s="184"/>
    </row>
    <row r="75" spans="1:17" ht="15.75" customHeight="1">
      <c r="A75" s="487"/>
      <c r="B75" s="489" t="s">
        <v>139</v>
      </c>
      <c r="C75" s="493"/>
      <c r="D75" s="52"/>
      <c r="E75" s="52"/>
      <c r="F75" s="502"/>
      <c r="G75" s="446"/>
      <c r="H75" s="447"/>
      <c r="I75" s="525"/>
      <c r="J75" s="525"/>
      <c r="K75" s="525"/>
      <c r="L75" s="446"/>
      <c r="M75" s="525"/>
      <c r="N75" s="525"/>
      <c r="O75" s="525"/>
      <c r="P75" s="525"/>
      <c r="Q75" s="184"/>
    </row>
    <row r="76" spans="1:17" ht="19.5" customHeight="1">
      <c r="A76" s="487">
        <v>12</v>
      </c>
      <c r="B76" s="488" t="s">
        <v>140</v>
      </c>
      <c r="C76" s="493">
        <v>4865053</v>
      </c>
      <c r="D76" s="48" t="s">
        <v>12</v>
      </c>
      <c r="E76" s="49" t="s">
        <v>355</v>
      </c>
      <c r="F76" s="502">
        <v>-1000</v>
      </c>
      <c r="G76" s="446">
        <v>21624</v>
      </c>
      <c r="H76" s="447">
        <v>21610</v>
      </c>
      <c r="I76" s="525">
        <f>G76-H76</f>
        <v>14</v>
      </c>
      <c r="J76" s="525">
        <f>$F76*I76</f>
        <v>-14000</v>
      </c>
      <c r="K76" s="525">
        <f>J76/1000000</f>
        <v>-0.014</v>
      </c>
      <c r="L76" s="446">
        <v>31391</v>
      </c>
      <c r="M76" s="447">
        <v>31404</v>
      </c>
      <c r="N76" s="525">
        <f>L76-M76</f>
        <v>-13</v>
      </c>
      <c r="O76" s="525">
        <f>$F76*N76</f>
        <v>13000</v>
      </c>
      <c r="P76" s="525">
        <f>O76/1000000</f>
        <v>0.013</v>
      </c>
      <c r="Q76" s="620"/>
    </row>
    <row r="77" spans="1:17" ht="19.5" customHeight="1">
      <c r="A77" s="487">
        <v>13</v>
      </c>
      <c r="B77" s="488" t="s">
        <v>141</v>
      </c>
      <c r="C77" s="493">
        <v>4864986</v>
      </c>
      <c r="D77" s="48" t="s">
        <v>12</v>
      </c>
      <c r="E77" s="49" t="s">
        <v>355</v>
      </c>
      <c r="F77" s="502">
        <v>-1000</v>
      </c>
      <c r="G77" s="446">
        <v>20296</v>
      </c>
      <c r="H77" s="447">
        <v>20177</v>
      </c>
      <c r="I77" s="447">
        <f>G77-H77</f>
        <v>119</v>
      </c>
      <c r="J77" s="447">
        <f>$F77*I77</f>
        <v>-119000</v>
      </c>
      <c r="K77" s="447">
        <f>J77/1000000</f>
        <v>-0.119</v>
      </c>
      <c r="L77" s="446">
        <v>40280</v>
      </c>
      <c r="M77" s="447">
        <v>40296</v>
      </c>
      <c r="N77" s="447">
        <f>L77-M77</f>
        <v>-16</v>
      </c>
      <c r="O77" s="447">
        <f>$F77*N77</f>
        <v>16000</v>
      </c>
      <c r="P77" s="447">
        <f>O77/1000000</f>
        <v>0.016</v>
      </c>
      <c r="Q77" s="620"/>
    </row>
    <row r="78" spans="1:17" ht="15.75" customHeight="1">
      <c r="A78" s="487"/>
      <c r="B78" s="490" t="s">
        <v>146</v>
      </c>
      <c r="C78" s="493"/>
      <c r="D78" s="48"/>
      <c r="E78" s="48"/>
      <c r="F78" s="502"/>
      <c r="G78" s="526"/>
      <c r="H78" s="447"/>
      <c r="I78" s="447"/>
      <c r="J78" s="447"/>
      <c r="K78" s="447"/>
      <c r="L78" s="526"/>
      <c r="M78" s="447"/>
      <c r="N78" s="447"/>
      <c r="O78" s="447"/>
      <c r="P78" s="447"/>
      <c r="Q78" s="184"/>
    </row>
    <row r="79" spans="1:17" ht="15.75" customHeight="1" thickBot="1">
      <c r="A79" s="763">
        <v>14</v>
      </c>
      <c r="B79" s="764" t="s">
        <v>147</v>
      </c>
      <c r="C79" s="765">
        <v>4902528</v>
      </c>
      <c r="D79" s="766" t="s">
        <v>12</v>
      </c>
      <c r="E79" s="767" t="s">
        <v>355</v>
      </c>
      <c r="F79" s="768">
        <v>100</v>
      </c>
      <c r="G79" s="769">
        <v>11525</v>
      </c>
      <c r="H79" s="770">
        <v>11525</v>
      </c>
      <c r="I79" s="770">
        <f>G79-H79</f>
        <v>0</v>
      </c>
      <c r="J79" s="770">
        <f>$F79*I79</f>
        <v>0</v>
      </c>
      <c r="K79" s="770">
        <f>J79/1000000</f>
        <v>0</v>
      </c>
      <c r="L79" s="769">
        <v>4086</v>
      </c>
      <c r="M79" s="770">
        <v>4086</v>
      </c>
      <c r="N79" s="770">
        <f>L79-M79</f>
        <v>0</v>
      </c>
      <c r="O79" s="770">
        <f>$F79*N79</f>
        <v>0</v>
      </c>
      <c r="P79" s="770">
        <f>O79/1000000</f>
        <v>0</v>
      </c>
      <c r="Q79" s="185" t="s">
        <v>423</v>
      </c>
    </row>
    <row r="80" spans="1:16" ht="15.75" thickTop="1">
      <c r="A80" s="11"/>
      <c r="B80" s="20"/>
      <c r="C80" s="13"/>
      <c r="D80" s="14"/>
      <c r="E80" s="10"/>
      <c r="F80" s="431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3" t="s">
        <v>256</v>
      </c>
      <c r="F81" s="244"/>
      <c r="I81" s="19"/>
      <c r="J81" s="19"/>
      <c r="K81" s="484">
        <f>SUM(K62:K79)</f>
        <v>10.011000000000001</v>
      </c>
      <c r="L81" s="21"/>
      <c r="N81" s="19"/>
      <c r="O81" s="19"/>
      <c r="P81" s="484">
        <f>SUM(P62:P79)</f>
        <v>2.8249999999999997</v>
      </c>
    </row>
    <row r="82" spans="2:16" ht="18">
      <c r="B82" s="383"/>
      <c r="F82" s="244"/>
      <c r="I82" s="19"/>
      <c r="J82" s="19"/>
      <c r="K82" s="23"/>
      <c r="L82" s="21"/>
      <c r="N82" s="19"/>
      <c r="O82" s="19"/>
      <c r="P82" s="385"/>
    </row>
    <row r="83" spans="2:16" ht="18">
      <c r="B83" s="383" t="s">
        <v>149</v>
      </c>
      <c r="F83" s="244"/>
      <c r="I83" s="19"/>
      <c r="J83" s="19"/>
      <c r="K83" s="484">
        <f>SUM(K81:K82)</f>
        <v>10.011000000000001</v>
      </c>
      <c r="L83" s="21"/>
      <c r="N83" s="19"/>
      <c r="O83" s="19"/>
      <c r="P83" s="484">
        <f>SUM(P81:P82)</f>
        <v>2.8249999999999997</v>
      </c>
    </row>
    <row r="84" spans="6:16" ht="15">
      <c r="F84" s="244"/>
      <c r="I84" s="19"/>
      <c r="J84" s="19"/>
      <c r="K84" s="23"/>
      <c r="L84" s="21"/>
      <c r="N84" s="19"/>
      <c r="O84" s="19"/>
      <c r="P84" s="23"/>
    </row>
    <row r="85" spans="6:16" ht="15">
      <c r="F85" s="244"/>
      <c r="I85" s="19"/>
      <c r="J85" s="19"/>
      <c r="K85" s="23"/>
      <c r="L85" s="21"/>
      <c r="N85" s="19"/>
      <c r="O85" s="19"/>
      <c r="P85" s="23"/>
    </row>
    <row r="86" spans="6:18" ht="15">
      <c r="F86" s="244"/>
      <c r="I86" s="19"/>
      <c r="J86" s="19"/>
      <c r="K86" s="23"/>
      <c r="L86" s="21"/>
      <c r="N86" s="19"/>
      <c r="O86" s="19"/>
      <c r="P86" s="23"/>
      <c r="Q86" s="311" t="str">
        <f>NDPL!Q1</f>
        <v>MARCH-2013</v>
      </c>
      <c r="R86" s="311"/>
    </row>
    <row r="87" spans="1:16" ht="18.75" thickBot="1">
      <c r="A87" s="402" t="s">
        <v>255</v>
      </c>
      <c r="F87" s="244"/>
      <c r="G87" s="7"/>
      <c r="H87" s="7"/>
      <c r="I87" s="58" t="s">
        <v>7</v>
      </c>
      <c r="J87" s="21"/>
      <c r="K87" s="21"/>
      <c r="L87" s="21"/>
      <c r="M87" s="21"/>
      <c r="N87" s="58" t="s">
        <v>408</v>
      </c>
      <c r="O87" s="21"/>
      <c r="P87" s="21"/>
    </row>
    <row r="88" spans="1:17" ht="39.75" thickBot="1" thickTop="1">
      <c r="A88" s="43" t="s">
        <v>8</v>
      </c>
      <c r="B88" s="40" t="s">
        <v>9</v>
      </c>
      <c r="C88" s="41" t="s">
        <v>1</v>
      </c>
      <c r="D88" s="41" t="s">
        <v>2</v>
      </c>
      <c r="E88" s="41" t="s">
        <v>3</v>
      </c>
      <c r="F88" s="41" t="s">
        <v>10</v>
      </c>
      <c r="G88" s="43" t="str">
        <f>NDPL!G5</f>
        <v>FINAL READING 01/04/2013</v>
      </c>
      <c r="H88" s="41" t="str">
        <f>NDPL!H5</f>
        <v>INTIAL READING 01/03/2013</v>
      </c>
      <c r="I88" s="41" t="s">
        <v>4</v>
      </c>
      <c r="J88" s="41" t="s">
        <v>5</v>
      </c>
      <c r="K88" s="41" t="s">
        <v>6</v>
      </c>
      <c r="L88" s="43" t="str">
        <f>NDPL!G5</f>
        <v>FINAL READING 01/04/2013</v>
      </c>
      <c r="M88" s="41" t="str">
        <f>NDPL!H5</f>
        <v>INTIAL READING 01/03/2013</v>
      </c>
      <c r="N88" s="41" t="s">
        <v>4</v>
      </c>
      <c r="O88" s="41" t="s">
        <v>5</v>
      </c>
      <c r="P88" s="41" t="s">
        <v>6</v>
      </c>
      <c r="Q88" s="42" t="s">
        <v>318</v>
      </c>
    </row>
    <row r="89" spans="1:16" ht="17.25" thickBot="1" thickTop="1">
      <c r="A89" s="6"/>
      <c r="B89" s="51"/>
      <c r="C89" s="4"/>
      <c r="D89" s="4"/>
      <c r="E89" s="4"/>
      <c r="F89" s="434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85"/>
      <c r="B90" s="496" t="s">
        <v>34</v>
      </c>
      <c r="C90" s="497"/>
      <c r="D90" s="104"/>
      <c r="E90" s="114"/>
      <c r="F90" s="435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87">
        <v>1</v>
      </c>
      <c r="B91" s="488" t="s">
        <v>35</v>
      </c>
      <c r="C91" s="493">
        <v>4864889</v>
      </c>
      <c r="D91" s="48" t="s">
        <v>12</v>
      </c>
      <c r="E91" s="49" t="s">
        <v>355</v>
      </c>
      <c r="F91" s="502">
        <v>-1000</v>
      </c>
      <c r="G91" s="446">
        <v>992211</v>
      </c>
      <c r="H91" s="447">
        <v>992117</v>
      </c>
      <c r="I91" s="522">
        <f>G91-H91</f>
        <v>94</v>
      </c>
      <c r="J91" s="522">
        <f aca="true" t="shared" si="14" ref="J91:J103">$F91*I91</f>
        <v>-94000</v>
      </c>
      <c r="K91" s="522">
        <f aca="true" t="shared" si="15" ref="K91:K103">J91/1000000</f>
        <v>-0.094</v>
      </c>
      <c r="L91" s="446">
        <v>998292</v>
      </c>
      <c r="M91" s="447">
        <v>998292</v>
      </c>
      <c r="N91" s="447">
        <f>L91-M91</f>
        <v>0</v>
      </c>
      <c r="O91" s="447">
        <f aca="true" t="shared" si="16" ref="O91:O103">$F91*N91</f>
        <v>0</v>
      </c>
      <c r="P91" s="447">
        <f aca="true" t="shared" si="17" ref="P91:P103">O91/1000000</f>
        <v>0</v>
      </c>
      <c r="Q91" s="184"/>
    </row>
    <row r="92" spans="1:17" ht="15.75" customHeight="1">
      <c r="A92" s="487">
        <v>2</v>
      </c>
      <c r="B92" s="488" t="s">
        <v>36</v>
      </c>
      <c r="C92" s="493">
        <v>5128405</v>
      </c>
      <c r="D92" s="48" t="s">
        <v>12</v>
      </c>
      <c r="E92" s="49" t="s">
        <v>355</v>
      </c>
      <c r="F92" s="502">
        <v>-500</v>
      </c>
      <c r="G92" s="446">
        <v>1019</v>
      </c>
      <c r="H92" s="447">
        <v>889</v>
      </c>
      <c r="I92" s="354">
        <f aca="true" t="shared" si="18" ref="I92:I98">G92-H92</f>
        <v>130</v>
      </c>
      <c r="J92" s="354">
        <f t="shared" si="14"/>
        <v>-65000</v>
      </c>
      <c r="K92" s="354">
        <f t="shared" si="15"/>
        <v>-0.065</v>
      </c>
      <c r="L92" s="446">
        <v>176</v>
      </c>
      <c r="M92" s="447">
        <v>176</v>
      </c>
      <c r="N92" s="447">
        <f aca="true" t="shared" si="19" ref="N92:N98">L92-M92</f>
        <v>0</v>
      </c>
      <c r="O92" s="447">
        <f t="shared" si="16"/>
        <v>0</v>
      </c>
      <c r="P92" s="447">
        <f t="shared" si="17"/>
        <v>0</v>
      </c>
      <c r="Q92" s="184"/>
    </row>
    <row r="93" spans="1:17" ht="15.75" customHeight="1">
      <c r="A93" s="487"/>
      <c r="B93" s="490" t="s">
        <v>386</v>
      </c>
      <c r="C93" s="493"/>
      <c r="D93" s="48"/>
      <c r="E93" s="49"/>
      <c r="F93" s="502"/>
      <c r="G93" s="528"/>
      <c r="H93" s="522"/>
      <c r="I93" s="522"/>
      <c r="J93" s="522"/>
      <c r="K93" s="522"/>
      <c r="L93" s="446"/>
      <c r="M93" s="447"/>
      <c r="N93" s="447"/>
      <c r="O93" s="447"/>
      <c r="P93" s="447"/>
      <c r="Q93" s="184"/>
    </row>
    <row r="94" spans="1:17" ht="15">
      <c r="A94" s="487">
        <v>3</v>
      </c>
      <c r="B94" s="429" t="s">
        <v>113</v>
      </c>
      <c r="C94" s="493">
        <v>4865136</v>
      </c>
      <c r="D94" s="52" t="s">
        <v>12</v>
      </c>
      <c r="E94" s="49" t="s">
        <v>355</v>
      </c>
      <c r="F94" s="502">
        <v>-200</v>
      </c>
      <c r="G94" s="446">
        <v>39214</v>
      </c>
      <c r="H94" s="447">
        <v>38976</v>
      </c>
      <c r="I94" s="522">
        <f>G94-H94</f>
        <v>238</v>
      </c>
      <c r="J94" s="522">
        <f t="shared" si="14"/>
        <v>-47600</v>
      </c>
      <c r="K94" s="522">
        <f t="shared" si="15"/>
        <v>-0.0476</v>
      </c>
      <c r="L94" s="446">
        <v>66080</v>
      </c>
      <c r="M94" s="447">
        <v>65466</v>
      </c>
      <c r="N94" s="447">
        <f>L94-M94</f>
        <v>614</v>
      </c>
      <c r="O94" s="447">
        <f t="shared" si="16"/>
        <v>-122800</v>
      </c>
      <c r="P94" s="450">
        <f t="shared" si="17"/>
        <v>-0.1228</v>
      </c>
      <c r="Q94" s="586"/>
    </row>
    <row r="95" spans="1:17" ht="15.75" customHeight="1">
      <c r="A95" s="487">
        <v>4</v>
      </c>
      <c r="B95" s="488" t="s">
        <v>114</v>
      </c>
      <c r="C95" s="493">
        <v>4865137</v>
      </c>
      <c r="D95" s="48" t="s">
        <v>12</v>
      </c>
      <c r="E95" s="49" t="s">
        <v>355</v>
      </c>
      <c r="F95" s="502">
        <v>-100</v>
      </c>
      <c r="G95" s="446">
        <v>68172</v>
      </c>
      <c r="H95" s="447">
        <v>67947</v>
      </c>
      <c r="I95" s="522">
        <f t="shared" si="18"/>
        <v>225</v>
      </c>
      <c r="J95" s="522">
        <f t="shared" si="14"/>
        <v>-22500</v>
      </c>
      <c r="K95" s="522">
        <f t="shared" si="15"/>
        <v>-0.0225</v>
      </c>
      <c r="L95" s="446">
        <v>127644</v>
      </c>
      <c r="M95" s="447">
        <v>127003</v>
      </c>
      <c r="N95" s="447">
        <f t="shared" si="19"/>
        <v>641</v>
      </c>
      <c r="O95" s="447">
        <f t="shared" si="16"/>
        <v>-64100</v>
      </c>
      <c r="P95" s="447">
        <f t="shared" si="17"/>
        <v>-0.0641</v>
      </c>
      <c r="Q95" s="184"/>
    </row>
    <row r="96" spans="1:17" ht="15">
      <c r="A96" s="487">
        <v>5</v>
      </c>
      <c r="B96" s="488" t="s">
        <v>115</v>
      </c>
      <c r="C96" s="493">
        <v>4865138</v>
      </c>
      <c r="D96" s="48" t="s">
        <v>12</v>
      </c>
      <c r="E96" s="49" t="s">
        <v>355</v>
      </c>
      <c r="F96" s="502">
        <v>-200</v>
      </c>
      <c r="G96" s="449">
        <v>984824</v>
      </c>
      <c r="H96" s="450">
        <v>984978</v>
      </c>
      <c r="I96" s="354">
        <f>G96-H96</f>
        <v>-154</v>
      </c>
      <c r="J96" s="354">
        <f t="shared" si="14"/>
        <v>30800</v>
      </c>
      <c r="K96" s="354">
        <f t="shared" si="15"/>
        <v>0.0308</v>
      </c>
      <c r="L96" s="449">
        <v>4086</v>
      </c>
      <c r="M96" s="450">
        <v>3980</v>
      </c>
      <c r="N96" s="450">
        <f>L96-M96</f>
        <v>106</v>
      </c>
      <c r="O96" s="450">
        <f t="shared" si="16"/>
        <v>-21200</v>
      </c>
      <c r="P96" s="450">
        <f t="shared" si="17"/>
        <v>-0.0212</v>
      </c>
      <c r="Q96" s="709"/>
    </row>
    <row r="97" spans="1:17" ht="15">
      <c r="A97" s="487">
        <v>6</v>
      </c>
      <c r="B97" s="488" t="s">
        <v>116</v>
      </c>
      <c r="C97" s="493">
        <v>4865139</v>
      </c>
      <c r="D97" s="48" t="s">
        <v>12</v>
      </c>
      <c r="E97" s="49" t="s">
        <v>355</v>
      </c>
      <c r="F97" s="502">
        <v>-200</v>
      </c>
      <c r="G97" s="446">
        <v>63275</v>
      </c>
      <c r="H97" s="447">
        <v>62852</v>
      </c>
      <c r="I97" s="522">
        <f t="shared" si="18"/>
        <v>423</v>
      </c>
      <c r="J97" s="522">
        <f t="shared" si="14"/>
        <v>-84600</v>
      </c>
      <c r="K97" s="522">
        <f t="shared" si="15"/>
        <v>-0.0846</v>
      </c>
      <c r="L97" s="446">
        <v>83115</v>
      </c>
      <c r="M97" s="447">
        <v>82360</v>
      </c>
      <c r="N97" s="447">
        <f t="shared" si="19"/>
        <v>755</v>
      </c>
      <c r="O97" s="447">
        <f t="shared" si="16"/>
        <v>-151000</v>
      </c>
      <c r="P97" s="447">
        <f t="shared" si="17"/>
        <v>-0.151</v>
      </c>
      <c r="Q97" s="700"/>
    </row>
    <row r="98" spans="1:17" ht="19.5" customHeight="1">
      <c r="A98" s="744">
        <v>7</v>
      </c>
      <c r="B98" s="745" t="s">
        <v>117</v>
      </c>
      <c r="C98" s="746">
        <v>4864948</v>
      </c>
      <c r="D98" s="747" t="s">
        <v>12</v>
      </c>
      <c r="E98" s="748" t="s">
        <v>355</v>
      </c>
      <c r="F98" s="749">
        <v>-2000</v>
      </c>
      <c r="G98" s="750">
        <v>73965</v>
      </c>
      <c r="H98" s="751">
        <v>73959</v>
      </c>
      <c r="I98" s="752">
        <f t="shared" si="18"/>
        <v>6</v>
      </c>
      <c r="J98" s="752">
        <f t="shared" si="14"/>
        <v>-12000</v>
      </c>
      <c r="K98" s="752">
        <f t="shared" si="15"/>
        <v>-0.012</v>
      </c>
      <c r="L98" s="750">
        <v>743</v>
      </c>
      <c r="M98" s="751">
        <v>743</v>
      </c>
      <c r="N98" s="751">
        <f t="shared" si="19"/>
        <v>0</v>
      </c>
      <c r="O98" s="751">
        <f t="shared" si="16"/>
        <v>0</v>
      </c>
      <c r="P98" s="751">
        <f t="shared" si="17"/>
        <v>0</v>
      </c>
      <c r="Q98" s="780" t="s">
        <v>416</v>
      </c>
    </row>
    <row r="99" spans="1:17" ht="20.25" customHeight="1">
      <c r="A99" s="744">
        <v>7</v>
      </c>
      <c r="B99" s="745" t="s">
        <v>117</v>
      </c>
      <c r="C99" s="746">
        <v>4865050</v>
      </c>
      <c r="D99" s="747" t="s">
        <v>12</v>
      </c>
      <c r="E99" s="748" t="s">
        <v>355</v>
      </c>
      <c r="F99" s="749">
        <v>-2000</v>
      </c>
      <c r="G99" s="750">
        <v>343</v>
      </c>
      <c r="H99" s="751">
        <v>0</v>
      </c>
      <c r="I99" s="752">
        <f>G99-H99</f>
        <v>343</v>
      </c>
      <c r="J99" s="752">
        <f t="shared" si="14"/>
        <v>-686000</v>
      </c>
      <c r="K99" s="752">
        <f t="shared" si="15"/>
        <v>-0.686</v>
      </c>
      <c r="L99" s="750">
        <v>0</v>
      </c>
      <c r="M99" s="751">
        <v>0</v>
      </c>
      <c r="N99" s="751">
        <f>L99-M99</f>
        <v>0</v>
      </c>
      <c r="O99" s="751">
        <f t="shared" si="16"/>
        <v>0</v>
      </c>
      <c r="P99" s="751">
        <f t="shared" si="17"/>
        <v>0</v>
      </c>
      <c r="Q99" s="780"/>
    </row>
    <row r="100" spans="1:17" ht="15.75" customHeight="1">
      <c r="A100" s="487">
        <v>8</v>
      </c>
      <c r="B100" s="488" t="s">
        <v>382</v>
      </c>
      <c r="C100" s="493">
        <v>4864949</v>
      </c>
      <c r="D100" s="48" t="s">
        <v>12</v>
      </c>
      <c r="E100" s="49" t="s">
        <v>355</v>
      </c>
      <c r="F100" s="502">
        <v>-2000</v>
      </c>
      <c r="G100" s="449">
        <v>13080</v>
      </c>
      <c r="H100" s="450">
        <v>13024</v>
      </c>
      <c r="I100" s="354">
        <f>G100-H100</f>
        <v>56</v>
      </c>
      <c r="J100" s="354">
        <f t="shared" si="14"/>
        <v>-112000</v>
      </c>
      <c r="K100" s="354">
        <f t="shared" si="15"/>
        <v>-0.112</v>
      </c>
      <c r="L100" s="449">
        <v>385</v>
      </c>
      <c r="M100" s="450">
        <v>370</v>
      </c>
      <c r="N100" s="450">
        <f>L100-M100</f>
        <v>15</v>
      </c>
      <c r="O100" s="450">
        <f t="shared" si="16"/>
        <v>-30000</v>
      </c>
      <c r="P100" s="450">
        <f t="shared" si="17"/>
        <v>-0.03</v>
      </c>
      <c r="Q100" s="586"/>
    </row>
    <row r="101" spans="1:17" ht="15.75" customHeight="1">
      <c r="A101" s="487">
        <v>9</v>
      </c>
      <c r="B101" s="488" t="s">
        <v>405</v>
      </c>
      <c r="C101" s="493">
        <v>5128434</v>
      </c>
      <c r="D101" s="48" t="s">
        <v>12</v>
      </c>
      <c r="E101" s="49" t="s">
        <v>355</v>
      </c>
      <c r="F101" s="502">
        <v>-800</v>
      </c>
      <c r="G101" s="446">
        <v>986060</v>
      </c>
      <c r="H101" s="447">
        <v>986419</v>
      </c>
      <c r="I101" s="522">
        <f>G101-H101</f>
        <v>-359</v>
      </c>
      <c r="J101" s="522">
        <f t="shared" si="14"/>
        <v>287200</v>
      </c>
      <c r="K101" s="522">
        <f t="shared" si="15"/>
        <v>0.2872</v>
      </c>
      <c r="L101" s="446">
        <v>996727</v>
      </c>
      <c r="M101" s="447">
        <v>996973</v>
      </c>
      <c r="N101" s="447">
        <f>L101-M101</f>
        <v>-246</v>
      </c>
      <c r="O101" s="447">
        <f t="shared" si="16"/>
        <v>196800</v>
      </c>
      <c r="P101" s="447">
        <f t="shared" si="17"/>
        <v>0.1968</v>
      </c>
      <c r="Q101" s="184"/>
    </row>
    <row r="102" spans="1:17" ht="15.75" customHeight="1">
      <c r="A102" s="487">
        <v>10</v>
      </c>
      <c r="B102" s="488" t="s">
        <v>404</v>
      </c>
      <c r="C102" s="493">
        <v>5128430</v>
      </c>
      <c r="D102" s="48" t="s">
        <v>12</v>
      </c>
      <c r="E102" s="49" t="s">
        <v>355</v>
      </c>
      <c r="F102" s="502">
        <v>-800</v>
      </c>
      <c r="G102" s="446">
        <v>995898</v>
      </c>
      <c r="H102" s="447">
        <v>996062</v>
      </c>
      <c r="I102" s="522">
        <f>G102-H102</f>
        <v>-164</v>
      </c>
      <c r="J102" s="522">
        <f t="shared" si="14"/>
        <v>131200</v>
      </c>
      <c r="K102" s="522">
        <f t="shared" si="15"/>
        <v>0.1312</v>
      </c>
      <c r="L102" s="446">
        <v>998940</v>
      </c>
      <c r="M102" s="447">
        <v>999072</v>
      </c>
      <c r="N102" s="447">
        <f>L102-M102</f>
        <v>-132</v>
      </c>
      <c r="O102" s="447">
        <f t="shared" si="16"/>
        <v>105600</v>
      </c>
      <c r="P102" s="447">
        <f t="shared" si="17"/>
        <v>0.1056</v>
      </c>
      <c r="Q102" s="184"/>
    </row>
    <row r="103" spans="1:17" ht="15.75" customHeight="1">
      <c r="A103" s="487">
        <v>11</v>
      </c>
      <c r="B103" s="488" t="s">
        <v>397</v>
      </c>
      <c r="C103" s="493">
        <v>5128445</v>
      </c>
      <c r="D103" s="200" t="s">
        <v>12</v>
      </c>
      <c r="E103" s="314" t="s">
        <v>355</v>
      </c>
      <c r="F103" s="502">
        <v>-800</v>
      </c>
      <c r="G103" s="446">
        <v>999588</v>
      </c>
      <c r="H103" s="447">
        <v>999873</v>
      </c>
      <c r="I103" s="522">
        <f>G103-H103</f>
        <v>-285</v>
      </c>
      <c r="J103" s="522">
        <f t="shared" si="14"/>
        <v>228000</v>
      </c>
      <c r="K103" s="522">
        <f t="shared" si="15"/>
        <v>0.228</v>
      </c>
      <c r="L103" s="446">
        <v>999744</v>
      </c>
      <c r="M103" s="447">
        <v>999902</v>
      </c>
      <c r="N103" s="447">
        <f>L103-M103</f>
        <v>-158</v>
      </c>
      <c r="O103" s="447">
        <f t="shared" si="16"/>
        <v>126400</v>
      </c>
      <c r="P103" s="447">
        <f t="shared" si="17"/>
        <v>0.1264</v>
      </c>
      <c r="Q103" s="587"/>
    </row>
    <row r="104" spans="1:17" ht="15.75" customHeight="1">
      <c r="A104" s="487"/>
      <c r="B104" s="489" t="s">
        <v>387</v>
      </c>
      <c r="C104" s="493"/>
      <c r="D104" s="52"/>
      <c r="E104" s="52"/>
      <c r="F104" s="502"/>
      <c r="G104" s="528"/>
      <c r="H104" s="522"/>
      <c r="I104" s="522"/>
      <c r="J104" s="522"/>
      <c r="K104" s="522"/>
      <c r="L104" s="446"/>
      <c r="M104" s="447"/>
      <c r="N104" s="447"/>
      <c r="O104" s="447"/>
      <c r="P104" s="447"/>
      <c r="Q104" s="184"/>
    </row>
    <row r="105" spans="1:17" ht="15.75" customHeight="1">
      <c r="A105" s="487">
        <v>12</v>
      </c>
      <c r="B105" s="488" t="s">
        <v>118</v>
      </c>
      <c r="C105" s="493">
        <v>4864951</v>
      </c>
      <c r="D105" s="48" t="s">
        <v>12</v>
      </c>
      <c r="E105" s="49" t="s">
        <v>355</v>
      </c>
      <c r="F105" s="502">
        <v>-1000</v>
      </c>
      <c r="G105" s="446">
        <v>996403</v>
      </c>
      <c r="H105" s="447">
        <v>996464</v>
      </c>
      <c r="I105" s="522">
        <f>G105-H105</f>
        <v>-61</v>
      </c>
      <c r="J105" s="522">
        <f aca="true" t="shared" si="20" ref="J105:J112">$F105*I105</f>
        <v>61000</v>
      </c>
      <c r="K105" s="522">
        <f aca="true" t="shared" si="21" ref="K105:K112">J105/1000000</f>
        <v>0.061</v>
      </c>
      <c r="L105" s="446">
        <v>37540</v>
      </c>
      <c r="M105" s="447">
        <v>37654</v>
      </c>
      <c r="N105" s="447">
        <f>L105-M105</f>
        <v>-114</v>
      </c>
      <c r="O105" s="447">
        <f aca="true" t="shared" si="22" ref="O105:O112">$F105*N105</f>
        <v>114000</v>
      </c>
      <c r="P105" s="447">
        <f aca="true" t="shared" si="23" ref="P105:P112">O105/1000000</f>
        <v>0.114</v>
      </c>
      <c r="Q105" s="184"/>
    </row>
    <row r="106" spans="1:17" ht="15.75" customHeight="1">
      <c r="A106" s="487">
        <v>13</v>
      </c>
      <c r="B106" s="488" t="s">
        <v>119</v>
      </c>
      <c r="C106" s="493">
        <v>4902501</v>
      </c>
      <c r="D106" s="48" t="s">
        <v>12</v>
      </c>
      <c r="E106" s="49" t="s">
        <v>355</v>
      </c>
      <c r="F106" s="502">
        <v>-1333.33</v>
      </c>
      <c r="G106" s="446">
        <v>995982</v>
      </c>
      <c r="H106" s="447">
        <v>996070</v>
      </c>
      <c r="I106" s="354">
        <f>G106-H106</f>
        <v>-88</v>
      </c>
      <c r="J106" s="354">
        <f t="shared" si="20"/>
        <v>117333.04</v>
      </c>
      <c r="K106" s="354">
        <f t="shared" si="21"/>
        <v>0.11733304</v>
      </c>
      <c r="L106" s="446">
        <v>6</v>
      </c>
      <c r="M106" s="447">
        <v>57</v>
      </c>
      <c r="N106" s="450">
        <f>L106-M106</f>
        <v>-51</v>
      </c>
      <c r="O106" s="447">
        <f t="shared" si="22"/>
        <v>67999.83</v>
      </c>
      <c r="P106" s="447">
        <f t="shared" si="23"/>
        <v>0.06799983</v>
      </c>
      <c r="Q106" s="184"/>
    </row>
    <row r="107" spans="1:17" ht="15.75" customHeight="1">
      <c r="A107" s="487"/>
      <c r="B107" s="488"/>
      <c r="C107" s="493"/>
      <c r="D107" s="48"/>
      <c r="E107" s="49"/>
      <c r="F107" s="502"/>
      <c r="G107" s="413"/>
      <c r="H107" s="412"/>
      <c r="I107" s="354"/>
      <c r="J107" s="354"/>
      <c r="K107" s="354"/>
      <c r="L107" s="419"/>
      <c r="M107" s="412"/>
      <c r="N107" s="450"/>
      <c r="O107" s="447"/>
      <c r="P107" s="447"/>
      <c r="Q107" s="184"/>
    </row>
    <row r="108" spans="1:17" ht="15.75" customHeight="1">
      <c r="A108" s="487"/>
      <c r="B108" s="490" t="s">
        <v>120</v>
      </c>
      <c r="C108" s="493"/>
      <c r="D108" s="48"/>
      <c r="E108" s="48"/>
      <c r="F108" s="502"/>
      <c r="G108" s="528"/>
      <c r="H108" s="522"/>
      <c r="I108" s="522"/>
      <c r="J108" s="522"/>
      <c r="K108" s="522"/>
      <c r="L108" s="446"/>
      <c r="M108" s="447"/>
      <c r="N108" s="447"/>
      <c r="O108" s="447"/>
      <c r="P108" s="447"/>
      <c r="Q108" s="184"/>
    </row>
    <row r="109" spans="1:17" ht="15.75" customHeight="1">
      <c r="A109" s="487">
        <v>14</v>
      </c>
      <c r="B109" s="429" t="s">
        <v>46</v>
      </c>
      <c r="C109" s="493">
        <v>4864843</v>
      </c>
      <c r="D109" s="52" t="s">
        <v>12</v>
      </c>
      <c r="E109" s="49" t="s">
        <v>355</v>
      </c>
      <c r="F109" s="502">
        <v>-1000</v>
      </c>
      <c r="G109" s="446">
        <v>1330</v>
      </c>
      <c r="H109" s="447">
        <v>1311</v>
      </c>
      <c r="I109" s="522">
        <f>G109-H109</f>
        <v>19</v>
      </c>
      <c r="J109" s="522">
        <f t="shared" si="20"/>
        <v>-19000</v>
      </c>
      <c r="K109" s="522">
        <f t="shared" si="21"/>
        <v>-0.019</v>
      </c>
      <c r="L109" s="446">
        <v>18209</v>
      </c>
      <c r="M109" s="447">
        <v>17979</v>
      </c>
      <c r="N109" s="447">
        <f>L109-M109</f>
        <v>230</v>
      </c>
      <c r="O109" s="447">
        <f t="shared" si="22"/>
        <v>-230000</v>
      </c>
      <c r="P109" s="447">
        <f t="shared" si="23"/>
        <v>-0.23</v>
      </c>
      <c r="Q109" s="184"/>
    </row>
    <row r="110" spans="1:17" ht="15.75" customHeight="1">
      <c r="A110" s="487">
        <v>15</v>
      </c>
      <c r="B110" s="488" t="s">
        <v>47</v>
      </c>
      <c r="C110" s="493">
        <v>4864844</v>
      </c>
      <c r="D110" s="48" t="s">
        <v>12</v>
      </c>
      <c r="E110" s="49" t="s">
        <v>355</v>
      </c>
      <c r="F110" s="502">
        <v>-1000</v>
      </c>
      <c r="G110" s="446">
        <v>156</v>
      </c>
      <c r="H110" s="447">
        <v>148</v>
      </c>
      <c r="I110" s="522">
        <f>G110-H110</f>
        <v>8</v>
      </c>
      <c r="J110" s="522">
        <f t="shared" si="20"/>
        <v>-8000</v>
      </c>
      <c r="K110" s="522">
        <f t="shared" si="21"/>
        <v>-0.008</v>
      </c>
      <c r="L110" s="446">
        <v>3153</v>
      </c>
      <c r="M110" s="447">
        <v>3177</v>
      </c>
      <c r="N110" s="447">
        <f>L110-M110</f>
        <v>-24</v>
      </c>
      <c r="O110" s="447">
        <f t="shared" si="22"/>
        <v>24000</v>
      </c>
      <c r="P110" s="447">
        <f t="shared" si="23"/>
        <v>0.024</v>
      </c>
      <c r="Q110" s="184"/>
    </row>
    <row r="111" spans="1:17" ht="15.75" customHeight="1">
      <c r="A111" s="487"/>
      <c r="B111" s="490" t="s">
        <v>48</v>
      </c>
      <c r="C111" s="493"/>
      <c r="D111" s="48"/>
      <c r="E111" s="48"/>
      <c r="F111" s="502"/>
      <c r="G111" s="528"/>
      <c r="H111" s="522"/>
      <c r="I111" s="522"/>
      <c r="J111" s="522"/>
      <c r="K111" s="522"/>
      <c r="L111" s="446"/>
      <c r="M111" s="447"/>
      <c r="N111" s="447"/>
      <c r="O111" s="447"/>
      <c r="P111" s="447"/>
      <c r="Q111" s="184"/>
    </row>
    <row r="112" spans="1:17" ht="15.75" customHeight="1">
      <c r="A112" s="487">
        <v>16</v>
      </c>
      <c r="B112" s="488" t="s">
        <v>85</v>
      </c>
      <c r="C112" s="493">
        <v>4865169</v>
      </c>
      <c r="D112" s="48" t="s">
        <v>12</v>
      </c>
      <c r="E112" s="49" t="s">
        <v>355</v>
      </c>
      <c r="F112" s="502">
        <v>-1000</v>
      </c>
      <c r="G112" s="446">
        <v>1284</v>
      </c>
      <c r="H112" s="447">
        <v>1289</v>
      </c>
      <c r="I112" s="522">
        <f>G112-H112</f>
        <v>-5</v>
      </c>
      <c r="J112" s="522">
        <f t="shared" si="20"/>
        <v>5000</v>
      </c>
      <c r="K112" s="522">
        <f t="shared" si="21"/>
        <v>0.005</v>
      </c>
      <c r="L112" s="446">
        <v>59779</v>
      </c>
      <c r="M112" s="447">
        <v>59779</v>
      </c>
      <c r="N112" s="447">
        <f>L112-M112</f>
        <v>0</v>
      </c>
      <c r="O112" s="447">
        <f t="shared" si="22"/>
        <v>0</v>
      </c>
      <c r="P112" s="447">
        <f t="shared" si="23"/>
        <v>0</v>
      </c>
      <c r="Q112" s="184"/>
    </row>
    <row r="113" spans="1:17" ht="15.75" customHeight="1">
      <c r="A113" s="487"/>
      <c r="B113" s="489" t="s">
        <v>52</v>
      </c>
      <c r="C113" s="469"/>
      <c r="D113" s="52"/>
      <c r="E113" s="52"/>
      <c r="F113" s="502"/>
      <c r="G113" s="528"/>
      <c r="H113" s="529"/>
      <c r="I113" s="529"/>
      <c r="J113" s="529"/>
      <c r="K113" s="522"/>
      <c r="L113" s="449"/>
      <c r="M113" s="525"/>
      <c r="N113" s="525"/>
      <c r="O113" s="525"/>
      <c r="P113" s="447"/>
      <c r="Q113" s="229"/>
    </row>
    <row r="114" spans="1:17" ht="15.75" customHeight="1">
      <c r="A114" s="487"/>
      <c r="B114" s="489" t="s">
        <v>53</v>
      </c>
      <c r="C114" s="469"/>
      <c r="D114" s="52"/>
      <c r="E114" s="52"/>
      <c r="F114" s="502"/>
      <c r="G114" s="528"/>
      <c r="H114" s="529"/>
      <c r="I114" s="529"/>
      <c r="J114" s="529"/>
      <c r="K114" s="522"/>
      <c r="L114" s="449"/>
      <c r="M114" s="525"/>
      <c r="N114" s="525"/>
      <c r="O114" s="525"/>
      <c r="P114" s="447"/>
      <c r="Q114" s="229"/>
    </row>
    <row r="115" spans="1:17" ht="15.75" customHeight="1">
      <c r="A115" s="495"/>
      <c r="B115" s="498" t="s">
        <v>66</v>
      </c>
      <c r="C115" s="493"/>
      <c r="D115" s="52"/>
      <c r="E115" s="52"/>
      <c r="F115" s="502"/>
      <c r="G115" s="528"/>
      <c r="H115" s="522"/>
      <c r="I115" s="522"/>
      <c r="J115" s="522"/>
      <c r="K115" s="522"/>
      <c r="L115" s="449"/>
      <c r="M115" s="447"/>
      <c r="N115" s="447"/>
      <c r="O115" s="447"/>
      <c r="P115" s="447"/>
      <c r="Q115" s="229"/>
    </row>
    <row r="116" spans="1:17" ht="24" customHeight="1">
      <c r="A116" s="487">
        <v>17</v>
      </c>
      <c r="B116" s="499" t="s">
        <v>67</v>
      </c>
      <c r="C116" s="493">
        <v>4865091</v>
      </c>
      <c r="D116" s="48" t="s">
        <v>12</v>
      </c>
      <c r="E116" s="49" t="s">
        <v>355</v>
      </c>
      <c r="F116" s="502">
        <v>-500</v>
      </c>
      <c r="G116" s="446">
        <v>5302</v>
      </c>
      <c r="H116" s="447">
        <v>5277</v>
      </c>
      <c r="I116" s="522">
        <f>G116-H116</f>
        <v>25</v>
      </c>
      <c r="J116" s="522">
        <f>$F116*I116</f>
        <v>-12500</v>
      </c>
      <c r="K116" s="522">
        <f>J116/1000000</f>
        <v>-0.0125</v>
      </c>
      <c r="L116" s="446">
        <v>26164</v>
      </c>
      <c r="M116" s="447">
        <v>26112</v>
      </c>
      <c r="N116" s="447">
        <f>L116-M116</f>
        <v>52</v>
      </c>
      <c r="O116" s="447">
        <f>$F116*N116</f>
        <v>-26000</v>
      </c>
      <c r="P116" s="447">
        <f>O116/1000000</f>
        <v>-0.026</v>
      </c>
      <c r="Q116" s="586"/>
    </row>
    <row r="117" spans="1:17" ht="15.75" customHeight="1">
      <c r="A117" s="487">
        <v>18</v>
      </c>
      <c r="B117" s="499" t="s">
        <v>68</v>
      </c>
      <c r="C117" s="493">
        <v>4902530</v>
      </c>
      <c r="D117" s="48" t="s">
        <v>12</v>
      </c>
      <c r="E117" s="49" t="s">
        <v>355</v>
      </c>
      <c r="F117" s="502">
        <v>-500</v>
      </c>
      <c r="G117" s="446">
        <v>3461</v>
      </c>
      <c r="H117" s="447">
        <v>3428</v>
      </c>
      <c r="I117" s="522">
        <f aca="true" t="shared" si="24" ref="I117:I129">G117-H117</f>
        <v>33</v>
      </c>
      <c r="J117" s="522">
        <f aca="true" t="shared" si="25" ref="J117:J133">$F117*I117</f>
        <v>-16500</v>
      </c>
      <c r="K117" s="522">
        <f aca="true" t="shared" si="26" ref="K117:K133">J117/1000000</f>
        <v>-0.0165</v>
      </c>
      <c r="L117" s="446">
        <v>24019</v>
      </c>
      <c r="M117" s="447">
        <v>23979</v>
      </c>
      <c r="N117" s="447">
        <f aca="true" t="shared" si="27" ref="N117:N129">L117-M117</f>
        <v>40</v>
      </c>
      <c r="O117" s="447">
        <f aca="true" t="shared" si="28" ref="O117:O133">$F117*N117</f>
        <v>-20000</v>
      </c>
      <c r="P117" s="447">
        <f aca="true" t="shared" si="29" ref="P117:P133">O117/1000000</f>
        <v>-0.02</v>
      </c>
      <c r="Q117" s="184"/>
    </row>
    <row r="118" spans="1:17" ht="15.75" customHeight="1">
      <c r="A118" s="487">
        <v>19</v>
      </c>
      <c r="B118" s="499" t="s">
        <v>69</v>
      </c>
      <c r="C118" s="493">
        <v>4902531</v>
      </c>
      <c r="D118" s="48" t="s">
        <v>12</v>
      </c>
      <c r="E118" s="49" t="s">
        <v>355</v>
      </c>
      <c r="F118" s="502">
        <v>-500</v>
      </c>
      <c r="G118" s="446">
        <v>4254</v>
      </c>
      <c r="H118" s="447">
        <v>4152</v>
      </c>
      <c r="I118" s="522">
        <f t="shared" si="24"/>
        <v>102</v>
      </c>
      <c r="J118" s="522">
        <f t="shared" si="25"/>
        <v>-51000</v>
      </c>
      <c r="K118" s="522">
        <f t="shared" si="26"/>
        <v>-0.051</v>
      </c>
      <c r="L118" s="446">
        <v>14085</v>
      </c>
      <c r="M118" s="447">
        <v>14084</v>
      </c>
      <c r="N118" s="447">
        <f t="shared" si="27"/>
        <v>1</v>
      </c>
      <c r="O118" s="447">
        <f t="shared" si="28"/>
        <v>-500</v>
      </c>
      <c r="P118" s="447">
        <f t="shared" si="29"/>
        <v>-0.0005</v>
      </c>
      <c r="Q118" s="184"/>
    </row>
    <row r="119" spans="1:17" ht="15.75" customHeight="1">
      <c r="A119" s="487">
        <v>20</v>
      </c>
      <c r="B119" s="499" t="s">
        <v>70</v>
      </c>
      <c r="C119" s="493">
        <v>4902532</v>
      </c>
      <c r="D119" s="48" t="s">
        <v>12</v>
      </c>
      <c r="E119" s="49" t="s">
        <v>355</v>
      </c>
      <c r="F119" s="502">
        <v>-500</v>
      </c>
      <c r="G119" s="446">
        <v>4482</v>
      </c>
      <c r="H119" s="447">
        <v>4390</v>
      </c>
      <c r="I119" s="522">
        <f t="shared" si="24"/>
        <v>92</v>
      </c>
      <c r="J119" s="522">
        <f t="shared" si="25"/>
        <v>-46000</v>
      </c>
      <c r="K119" s="522">
        <f t="shared" si="26"/>
        <v>-0.046</v>
      </c>
      <c r="L119" s="446">
        <v>16781</v>
      </c>
      <c r="M119" s="447">
        <v>16780</v>
      </c>
      <c r="N119" s="447">
        <f t="shared" si="27"/>
        <v>1</v>
      </c>
      <c r="O119" s="447">
        <f t="shared" si="28"/>
        <v>-500</v>
      </c>
      <c r="P119" s="447">
        <f t="shared" si="29"/>
        <v>-0.0005</v>
      </c>
      <c r="Q119" s="184"/>
    </row>
    <row r="120" spans="1:17" ht="15.75" customHeight="1">
      <c r="A120" s="487"/>
      <c r="B120" s="498" t="s">
        <v>34</v>
      </c>
      <c r="C120" s="493"/>
      <c r="D120" s="52"/>
      <c r="E120" s="52"/>
      <c r="F120" s="502"/>
      <c r="G120" s="528"/>
      <c r="H120" s="522"/>
      <c r="I120" s="522"/>
      <c r="J120" s="522"/>
      <c r="K120" s="522"/>
      <c r="L120" s="446"/>
      <c r="M120" s="447"/>
      <c r="N120" s="447"/>
      <c r="O120" s="447"/>
      <c r="P120" s="447"/>
      <c r="Q120" s="184"/>
    </row>
    <row r="121" spans="1:17" ht="15.75" customHeight="1">
      <c r="A121" s="487">
        <v>21</v>
      </c>
      <c r="B121" s="500" t="s">
        <v>71</v>
      </c>
      <c r="C121" s="501">
        <v>4864807</v>
      </c>
      <c r="D121" s="48" t="s">
        <v>12</v>
      </c>
      <c r="E121" s="49" t="s">
        <v>355</v>
      </c>
      <c r="F121" s="502">
        <v>-100</v>
      </c>
      <c r="G121" s="446">
        <v>127235</v>
      </c>
      <c r="H121" s="447">
        <v>125558</v>
      </c>
      <c r="I121" s="522">
        <f t="shared" si="24"/>
        <v>1677</v>
      </c>
      <c r="J121" s="522">
        <f t="shared" si="25"/>
        <v>-167700</v>
      </c>
      <c r="K121" s="522">
        <f t="shared" si="26"/>
        <v>-0.1677</v>
      </c>
      <c r="L121" s="446">
        <v>28868</v>
      </c>
      <c r="M121" s="447">
        <v>28855</v>
      </c>
      <c r="N121" s="447">
        <f t="shared" si="27"/>
        <v>13</v>
      </c>
      <c r="O121" s="447">
        <f t="shared" si="28"/>
        <v>-1300</v>
      </c>
      <c r="P121" s="447">
        <f t="shared" si="29"/>
        <v>-0.0013</v>
      </c>
      <c r="Q121" s="184"/>
    </row>
    <row r="122" spans="1:17" ht="15.75" customHeight="1">
      <c r="A122" s="487">
        <v>22</v>
      </c>
      <c r="B122" s="500" t="s">
        <v>145</v>
      </c>
      <c r="C122" s="501">
        <v>4865086</v>
      </c>
      <c r="D122" s="48" t="s">
        <v>12</v>
      </c>
      <c r="E122" s="49" t="s">
        <v>355</v>
      </c>
      <c r="F122" s="502">
        <v>-100</v>
      </c>
      <c r="G122" s="446">
        <v>19374</v>
      </c>
      <c r="H122" s="447">
        <v>18929</v>
      </c>
      <c r="I122" s="522">
        <f t="shared" si="24"/>
        <v>445</v>
      </c>
      <c r="J122" s="522">
        <f t="shared" si="25"/>
        <v>-44500</v>
      </c>
      <c r="K122" s="522">
        <f t="shared" si="26"/>
        <v>-0.0445</v>
      </c>
      <c r="L122" s="446">
        <v>38539</v>
      </c>
      <c r="M122" s="447">
        <v>38519</v>
      </c>
      <c r="N122" s="447">
        <f t="shared" si="27"/>
        <v>20</v>
      </c>
      <c r="O122" s="447">
        <f t="shared" si="28"/>
        <v>-2000</v>
      </c>
      <c r="P122" s="447">
        <f t="shared" si="29"/>
        <v>-0.002</v>
      </c>
      <c r="Q122" s="184"/>
    </row>
    <row r="123" spans="1:17" ht="15.75" customHeight="1">
      <c r="A123" s="487"/>
      <c r="B123" s="490" t="s">
        <v>72</v>
      </c>
      <c r="C123" s="493"/>
      <c r="D123" s="48"/>
      <c r="E123" s="48"/>
      <c r="F123" s="502"/>
      <c r="G123" s="528"/>
      <c r="H123" s="522"/>
      <c r="I123" s="522"/>
      <c r="J123" s="522"/>
      <c r="K123" s="522"/>
      <c r="L123" s="446"/>
      <c r="M123" s="447"/>
      <c r="N123" s="447"/>
      <c r="O123" s="447"/>
      <c r="P123" s="447"/>
      <c r="Q123" s="184"/>
    </row>
    <row r="124" spans="1:17" ht="15.75" customHeight="1">
      <c r="A124" s="487">
        <v>23</v>
      </c>
      <c r="B124" s="488" t="s">
        <v>65</v>
      </c>
      <c r="C124" s="493">
        <v>4902535</v>
      </c>
      <c r="D124" s="48" t="s">
        <v>12</v>
      </c>
      <c r="E124" s="49" t="s">
        <v>355</v>
      </c>
      <c r="F124" s="502">
        <v>-100</v>
      </c>
      <c r="G124" s="446">
        <v>996579</v>
      </c>
      <c r="H124" s="447">
        <v>996704</v>
      </c>
      <c r="I124" s="522">
        <f t="shared" si="24"/>
        <v>-125</v>
      </c>
      <c r="J124" s="522">
        <f t="shared" si="25"/>
        <v>12500</v>
      </c>
      <c r="K124" s="522">
        <f t="shared" si="26"/>
        <v>0.0125</v>
      </c>
      <c r="L124" s="446">
        <v>5958</v>
      </c>
      <c r="M124" s="447">
        <v>5995</v>
      </c>
      <c r="N124" s="447">
        <f t="shared" si="27"/>
        <v>-37</v>
      </c>
      <c r="O124" s="447">
        <f t="shared" si="28"/>
        <v>3700</v>
      </c>
      <c r="P124" s="447">
        <f t="shared" si="29"/>
        <v>0.0037</v>
      </c>
      <c r="Q124" s="184"/>
    </row>
    <row r="125" spans="1:17" ht="15.75" customHeight="1">
      <c r="A125" s="487">
        <v>24</v>
      </c>
      <c r="B125" s="488" t="s">
        <v>73</v>
      </c>
      <c r="C125" s="493">
        <v>4902536</v>
      </c>
      <c r="D125" s="48" t="s">
        <v>12</v>
      </c>
      <c r="E125" s="49" t="s">
        <v>355</v>
      </c>
      <c r="F125" s="502">
        <v>-100</v>
      </c>
      <c r="G125" s="446">
        <v>8113</v>
      </c>
      <c r="H125" s="447">
        <v>8067</v>
      </c>
      <c r="I125" s="522">
        <f t="shared" si="24"/>
        <v>46</v>
      </c>
      <c r="J125" s="522">
        <f t="shared" si="25"/>
        <v>-4600</v>
      </c>
      <c r="K125" s="522">
        <f t="shared" si="26"/>
        <v>-0.0046</v>
      </c>
      <c r="L125" s="446">
        <v>14936</v>
      </c>
      <c r="M125" s="447">
        <v>14936</v>
      </c>
      <c r="N125" s="447">
        <f t="shared" si="27"/>
        <v>0</v>
      </c>
      <c r="O125" s="447">
        <f t="shared" si="28"/>
        <v>0</v>
      </c>
      <c r="P125" s="447">
        <f t="shared" si="29"/>
        <v>0</v>
      </c>
      <c r="Q125" s="184"/>
    </row>
    <row r="126" spans="1:17" ht="15.75" customHeight="1">
      <c r="A126" s="487">
        <v>25</v>
      </c>
      <c r="B126" s="488" t="s">
        <v>86</v>
      </c>
      <c r="C126" s="493">
        <v>4902537</v>
      </c>
      <c r="D126" s="48" t="s">
        <v>12</v>
      </c>
      <c r="E126" s="49" t="s">
        <v>355</v>
      </c>
      <c r="F126" s="502">
        <v>-100</v>
      </c>
      <c r="G126" s="446">
        <v>18852</v>
      </c>
      <c r="H126" s="447">
        <v>18187</v>
      </c>
      <c r="I126" s="522">
        <f t="shared" si="24"/>
        <v>665</v>
      </c>
      <c r="J126" s="522">
        <f t="shared" si="25"/>
        <v>-66500</v>
      </c>
      <c r="K126" s="522">
        <f t="shared" si="26"/>
        <v>-0.0665</v>
      </c>
      <c r="L126" s="446">
        <v>50669</v>
      </c>
      <c r="M126" s="447">
        <v>50668</v>
      </c>
      <c r="N126" s="447">
        <f t="shared" si="27"/>
        <v>1</v>
      </c>
      <c r="O126" s="447">
        <f t="shared" si="28"/>
        <v>-100</v>
      </c>
      <c r="P126" s="447">
        <f t="shared" si="29"/>
        <v>-0.0001</v>
      </c>
      <c r="Q126" s="184"/>
    </row>
    <row r="127" spans="1:17" ht="15.75" customHeight="1">
      <c r="A127" s="487">
        <v>26</v>
      </c>
      <c r="B127" s="488" t="s">
        <v>74</v>
      </c>
      <c r="C127" s="493">
        <v>4902579</v>
      </c>
      <c r="D127" s="48" t="s">
        <v>12</v>
      </c>
      <c r="E127" s="49" t="s">
        <v>355</v>
      </c>
      <c r="F127" s="502">
        <v>-100</v>
      </c>
      <c r="G127" s="449">
        <v>2507</v>
      </c>
      <c r="H127" s="450">
        <v>2559</v>
      </c>
      <c r="I127" s="354">
        <f>G127-H127</f>
        <v>-52</v>
      </c>
      <c r="J127" s="354">
        <f t="shared" si="25"/>
        <v>5200</v>
      </c>
      <c r="K127" s="354">
        <f t="shared" si="26"/>
        <v>0.0052</v>
      </c>
      <c r="L127" s="449">
        <v>999989</v>
      </c>
      <c r="M127" s="450">
        <v>999995</v>
      </c>
      <c r="N127" s="450">
        <f>L127-M127</f>
        <v>-6</v>
      </c>
      <c r="O127" s="450">
        <f t="shared" si="28"/>
        <v>600</v>
      </c>
      <c r="P127" s="450">
        <f t="shared" si="29"/>
        <v>0.0006</v>
      </c>
      <c r="Q127" s="727"/>
    </row>
    <row r="128" spans="1:17" ht="15.75" customHeight="1">
      <c r="A128" s="487">
        <v>27</v>
      </c>
      <c r="B128" s="488" t="s">
        <v>75</v>
      </c>
      <c r="C128" s="493">
        <v>4902539</v>
      </c>
      <c r="D128" s="48" t="s">
        <v>12</v>
      </c>
      <c r="E128" s="49" t="s">
        <v>355</v>
      </c>
      <c r="F128" s="502">
        <v>-100</v>
      </c>
      <c r="G128" s="446">
        <v>999036</v>
      </c>
      <c r="H128" s="447">
        <v>999048</v>
      </c>
      <c r="I128" s="522">
        <f t="shared" si="24"/>
        <v>-12</v>
      </c>
      <c r="J128" s="522">
        <f t="shared" si="25"/>
        <v>1200</v>
      </c>
      <c r="K128" s="522">
        <f t="shared" si="26"/>
        <v>0.0012</v>
      </c>
      <c r="L128" s="446">
        <v>205</v>
      </c>
      <c r="M128" s="447">
        <v>210</v>
      </c>
      <c r="N128" s="447">
        <f t="shared" si="27"/>
        <v>-5</v>
      </c>
      <c r="O128" s="447">
        <f t="shared" si="28"/>
        <v>500</v>
      </c>
      <c r="P128" s="447">
        <f t="shared" si="29"/>
        <v>0.0005</v>
      </c>
      <c r="Q128" s="184"/>
    </row>
    <row r="129" spans="1:17" ht="15.75" customHeight="1">
      <c r="A129" s="487">
        <v>28</v>
      </c>
      <c r="B129" s="488" t="s">
        <v>61</v>
      </c>
      <c r="C129" s="493">
        <v>4902540</v>
      </c>
      <c r="D129" s="48" t="s">
        <v>12</v>
      </c>
      <c r="E129" s="49" t="s">
        <v>355</v>
      </c>
      <c r="F129" s="502">
        <v>-100</v>
      </c>
      <c r="G129" s="446">
        <v>15</v>
      </c>
      <c r="H129" s="447">
        <v>15</v>
      </c>
      <c r="I129" s="522">
        <f t="shared" si="24"/>
        <v>0</v>
      </c>
      <c r="J129" s="522">
        <f t="shared" si="25"/>
        <v>0</v>
      </c>
      <c r="K129" s="522">
        <f t="shared" si="26"/>
        <v>0</v>
      </c>
      <c r="L129" s="446">
        <v>13398</v>
      </c>
      <c r="M129" s="447">
        <v>13398</v>
      </c>
      <c r="N129" s="447">
        <f t="shared" si="27"/>
        <v>0</v>
      </c>
      <c r="O129" s="447">
        <f t="shared" si="28"/>
        <v>0</v>
      </c>
      <c r="P129" s="447">
        <f t="shared" si="29"/>
        <v>0</v>
      </c>
      <c r="Q129" s="184"/>
    </row>
    <row r="130" spans="1:17" ht="15.75" customHeight="1">
      <c r="A130" s="487"/>
      <c r="B130" s="490" t="s">
        <v>76</v>
      </c>
      <c r="C130" s="493"/>
      <c r="D130" s="48"/>
      <c r="E130" s="48"/>
      <c r="F130" s="502"/>
      <c r="G130" s="528"/>
      <c r="H130" s="522"/>
      <c r="I130" s="522"/>
      <c r="J130" s="522"/>
      <c r="K130" s="522"/>
      <c r="L130" s="446"/>
      <c r="M130" s="447"/>
      <c r="N130" s="447"/>
      <c r="O130" s="447"/>
      <c r="P130" s="447"/>
      <c r="Q130" s="184"/>
    </row>
    <row r="131" spans="1:17" ht="15.75" customHeight="1">
      <c r="A131" s="487">
        <v>29</v>
      </c>
      <c r="B131" s="488" t="s">
        <v>77</v>
      </c>
      <c r="C131" s="493">
        <v>4902541</v>
      </c>
      <c r="D131" s="48" t="s">
        <v>12</v>
      </c>
      <c r="E131" s="49" t="s">
        <v>355</v>
      </c>
      <c r="F131" s="502">
        <v>-100</v>
      </c>
      <c r="G131" s="446">
        <v>8341</v>
      </c>
      <c r="H131" s="447">
        <v>8339</v>
      </c>
      <c r="I131" s="522">
        <f>G131-H131</f>
        <v>2</v>
      </c>
      <c r="J131" s="522">
        <f t="shared" si="25"/>
        <v>-200</v>
      </c>
      <c r="K131" s="522">
        <f t="shared" si="26"/>
        <v>-0.0002</v>
      </c>
      <c r="L131" s="446">
        <v>69989</v>
      </c>
      <c r="M131" s="447">
        <v>69209</v>
      </c>
      <c r="N131" s="447">
        <f>L131-M131</f>
        <v>780</v>
      </c>
      <c r="O131" s="447">
        <f t="shared" si="28"/>
        <v>-78000</v>
      </c>
      <c r="P131" s="447">
        <f t="shared" si="29"/>
        <v>-0.078</v>
      </c>
      <c r="Q131" s="184"/>
    </row>
    <row r="132" spans="1:17" ht="15.75" customHeight="1">
      <c r="A132" s="487">
        <v>30</v>
      </c>
      <c r="B132" s="488" t="s">
        <v>78</v>
      </c>
      <c r="C132" s="493">
        <v>4902542</v>
      </c>
      <c r="D132" s="48" t="s">
        <v>12</v>
      </c>
      <c r="E132" s="49" t="s">
        <v>355</v>
      </c>
      <c r="F132" s="502">
        <v>-100</v>
      </c>
      <c r="G132" s="446">
        <v>7403</v>
      </c>
      <c r="H132" s="447">
        <v>7402</v>
      </c>
      <c r="I132" s="522">
        <f>G132-H132</f>
        <v>1</v>
      </c>
      <c r="J132" s="522">
        <f t="shared" si="25"/>
        <v>-100</v>
      </c>
      <c r="K132" s="522">
        <f t="shared" si="26"/>
        <v>-0.0001</v>
      </c>
      <c r="L132" s="446">
        <v>60146</v>
      </c>
      <c r="M132" s="447">
        <v>59412</v>
      </c>
      <c r="N132" s="447">
        <f>L132-M132</f>
        <v>734</v>
      </c>
      <c r="O132" s="447">
        <f t="shared" si="28"/>
        <v>-73400</v>
      </c>
      <c r="P132" s="447">
        <f t="shared" si="29"/>
        <v>-0.0734</v>
      </c>
      <c r="Q132" s="184"/>
    </row>
    <row r="133" spans="1:17" ht="15.75" customHeight="1">
      <c r="A133" s="487">
        <v>31</v>
      </c>
      <c r="B133" s="488" t="s">
        <v>79</v>
      </c>
      <c r="C133" s="493">
        <v>4902543</v>
      </c>
      <c r="D133" s="48" t="s">
        <v>12</v>
      </c>
      <c r="E133" s="49" t="s">
        <v>355</v>
      </c>
      <c r="F133" s="502">
        <v>-100</v>
      </c>
      <c r="G133" s="446">
        <v>8648</v>
      </c>
      <c r="H133" s="447">
        <v>8648</v>
      </c>
      <c r="I133" s="522">
        <f>G133-H133</f>
        <v>0</v>
      </c>
      <c r="J133" s="522">
        <f t="shared" si="25"/>
        <v>0</v>
      </c>
      <c r="K133" s="522">
        <f t="shared" si="26"/>
        <v>0</v>
      </c>
      <c r="L133" s="446">
        <v>86966</v>
      </c>
      <c r="M133" s="447">
        <v>85669</v>
      </c>
      <c r="N133" s="447">
        <f>L133-M133</f>
        <v>1297</v>
      </c>
      <c r="O133" s="447">
        <f t="shared" si="28"/>
        <v>-129700</v>
      </c>
      <c r="P133" s="447">
        <f t="shared" si="29"/>
        <v>-0.1297</v>
      </c>
      <c r="Q133" s="184"/>
    </row>
    <row r="134" spans="1:17" ht="15.75" customHeight="1" thickBot="1">
      <c r="A134" s="491"/>
      <c r="B134" s="492"/>
      <c r="C134" s="494"/>
      <c r="D134" s="113"/>
      <c r="E134" s="55"/>
      <c r="F134" s="436"/>
      <c r="G134" s="38"/>
      <c r="H134" s="32"/>
      <c r="I134" s="33"/>
      <c r="J134" s="33"/>
      <c r="K134" s="34"/>
      <c r="L134" s="477"/>
      <c r="M134" s="33"/>
      <c r="N134" s="33"/>
      <c r="O134" s="33"/>
      <c r="P134" s="34"/>
      <c r="Q134" s="185"/>
    </row>
    <row r="135" ht="13.5" thickTop="1"/>
    <row r="136" spans="4:16" ht="16.5">
      <c r="D136" s="24"/>
      <c r="K136" s="614">
        <f>SUM(K91:K134)</f>
        <v>-0.6808669600000004</v>
      </c>
      <c r="L136" s="63"/>
      <c r="M136" s="63"/>
      <c r="N136" s="63"/>
      <c r="O136" s="63"/>
      <c r="P136" s="530">
        <f>SUM(P91:P134)</f>
        <v>-0.31100017</v>
      </c>
    </row>
    <row r="137" spans="11:16" ht="14.25">
      <c r="K137" s="63"/>
      <c r="L137" s="63"/>
      <c r="M137" s="63"/>
      <c r="N137" s="63"/>
      <c r="O137" s="63"/>
      <c r="P137" s="63"/>
    </row>
    <row r="138" spans="11:16" ht="14.25">
      <c r="K138" s="63"/>
      <c r="L138" s="63"/>
      <c r="M138" s="63"/>
      <c r="N138" s="63"/>
      <c r="O138" s="63"/>
      <c r="P138" s="63"/>
    </row>
    <row r="139" spans="17:18" ht="12.75">
      <c r="Q139" s="547" t="str">
        <f>NDPL!Q1</f>
        <v>MARCH-2013</v>
      </c>
      <c r="R139" s="311"/>
    </row>
    <row r="140" ht="13.5" thickBot="1"/>
    <row r="141" spans="1:17" ht="44.25" customHeight="1">
      <c r="A141" s="439"/>
      <c r="B141" s="437" t="s">
        <v>150</v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60"/>
    </row>
    <row r="142" spans="1:17" ht="19.5" customHeight="1">
      <c r="A142" s="279"/>
      <c r="B142" s="360" t="s">
        <v>151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61"/>
    </row>
    <row r="143" spans="1:17" ht="19.5" customHeight="1">
      <c r="A143" s="279"/>
      <c r="B143" s="355" t="s">
        <v>257</v>
      </c>
      <c r="C143" s="21"/>
      <c r="D143" s="21"/>
      <c r="E143" s="21"/>
      <c r="F143" s="21"/>
      <c r="G143" s="21"/>
      <c r="H143" s="21"/>
      <c r="I143" s="21"/>
      <c r="J143" s="21"/>
      <c r="K143" s="248">
        <f>K53</f>
        <v>-0.2360000000000001</v>
      </c>
      <c r="L143" s="248"/>
      <c r="M143" s="248"/>
      <c r="N143" s="248"/>
      <c r="O143" s="248"/>
      <c r="P143" s="248">
        <f>P53</f>
        <v>-3.5614</v>
      </c>
      <c r="Q143" s="61"/>
    </row>
    <row r="144" spans="1:17" ht="19.5" customHeight="1">
      <c r="A144" s="279"/>
      <c r="B144" s="355" t="s">
        <v>258</v>
      </c>
      <c r="C144" s="21"/>
      <c r="D144" s="21"/>
      <c r="E144" s="21"/>
      <c r="F144" s="21"/>
      <c r="G144" s="21"/>
      <c r="H144" s="21"/>
      <c r="I144" s="21"/>
      <c r="J144" s="21"/>
      <c r="K144" s="615">
        <f>K136</f>
        <v>-0.6808669600000004</v>
      </c>
      <c r="L144" s="248"/>
      <c r="M144" s="248"/>
      <c r="N144" s="248"/>
      <c r="O144" s="248"/>
      <c r="P144" s="248">
        <f>P136</f>
        <v>-0.31100017</v>
      </c>
      <c r="Q144" s="61"/>
    </row>
    <row r="145" spans="1:17" ht="19.5" customHeight="1">
      <c r="A145" s="279"/>
      <c r="B145" s="355" t="s">
        <v>152</v>
      </c>
      <c r="C145" s="21"/>
      <c r="D145" s="21"/>
      <c r="E145" s="21"/>
      <c r="F145" s="21"/>
      <c r="G145" s="21"/>
      <c r="H145" s="21"/>
      <c r="I145" s="21"/>
      <c r="J145" s="21"/>
      <c r="K145" s="615">
        <f>'ROHTAK ROAD'!K45</f>
        <v>-1.2741</v>
      </c>
      <c r="L145" s="248"/>
      <c r="M145" s="248"/>
      <c r="N145" s="248"/>
      <c r="O145" s="248"/>
      <c r="P145" s="615">
        <f>'ROHTAK ROAD'!P45</f>
        <v>-0.0024000000000000002</v>
      </c>
      <c r="Q145" s="61"/>
    </row>
    <row r="146" spans="1:17" ht="19.5" customHeight="1">
      <c r="A146" s="279"/>
      <c r="B146" s="355" t="s">
        <v>153</v>
      </c>
      <c r="C146" s="21"/>
      <c r="D146" s="21"/>
      <c r="E146" s="21"/>
      <c r="F146" s="21"/>
      <c r="G146" s="21"/>
      <c r="H146" s="21"/>
      <c r="I146" s="21"/>
      <c r="J146" s="21"/>
      <c r="K146" s="615">
        <f>SUM(K143:K145)</f>
        <v>-2.1909669600000004</v>
      </c>
      <c r="L146" s="248"/>
      <c r="M146" s="248"/>
      <c r="N146" s="248"/>
      <c r="O146" s="248"/>
      <c r="P146" s="615">
        <f>SUM(P143:P145)</f>
        <v>-3.87480017</v>
      </c>
      <c r="Q146" s="61"/>
    </row>
    <row r="147" spans="1:17" ht="19.5" customHeight="1">
      <c r="A147" s="279"/>
      <c r="B147" s="360" t="s">
        <v>154</v>
      </c>
      <c r="C147" s="21"/>
      <c r="D147" s="21"/>
      <c r="E147" s="21"/>
      <c r="F147" s="21"/>
      <c r="G147" s="21"/>
      <c r="H147" s="21"/>
      <c r="I147" s="21"/>
      <c r="J147" s="21"/>
      <c r="K147" s="248"/>
      <c r="L147" s="248"/>
      <c r="M147" s="248"/>
      <c r="N147" s="248"/>
      <c r="O147" s="248"/>
      <c r="P147" s="248"/>
      <c r="Q147" s="61"/>
    </row>
    <row r="148" spans="1:17" ht="19.5" customHeight="1">
      <c r="A148" s="279"/>
      <c r="B148" s="355" t="s">
        <v>259</v>
      </c>
      <c r="C148" s="21"/>
      <c r="D148" s="21"/>
      <c r="E148" s="21"/>
      <c r="F148" s="21"/>
      <c r="G148" s="21"/>
      <c r="H148" s="21"/>
      <c r="I148" s="21"/>
      <c r="J148" s="21"/>
      <c r="K148" s="248">
        <f>K83</f>
        <v>10.011000000000001</v>
      </c>
      <c r="L148" s="248"/>
      <c r="M148" s="248"/>
      <c r="N148" s="248"/>
      <c r="O148" s="248"/>
      <c r="P148" s="248">
        <f>P83</f>
        <v>2.8249999999999997</v>
      </c>
      <c r="Q148" s="61"/>
    </row>
    <row r="149" spans="1:17" ht="19.5" customHeight="1" thickBot="1">
      <c r="A149" s="280"/>
      <c r="B149" s="438" t="s">
        <v>155</v>
      </c>
      <c r="C149" s="62"/>
      <c r="D149" s="62"/>
      <c r="E149" s="62"/>
      <c r="F149" s="62"/>
      <c r="G149" s="62"/>
      <c r="H149" s="62"/>
      <c r="I149" s="62"/>
      <c r="J149" s="62"/>
      <c r="K149" s="616">
        <f>SUM(K146:K148)</f>
        <v>7.82003304</v>
      </c>
      <c r="L149" s="246"/>
      <c r="M149" s="246"/>
      <c r="N149" s="246"/>
      <c r="O149" s="246"/>
      <c r="P149" s="245">
        <f>SUM(P146:P148)</f>
        <v>-1.0498001700000001</v>
      </c>
      <c r="Q149" s="247"/>
    </row>
    <row r="150" ht="12.75">
      <c r="A150" s="279"/>
    </row>
    <row r="151" ht="12.75">
      <c r="A151" s="279"/>
    </row>
    <row r="152" ht="12.75">
      <c r="A152" s="279"/>
    </row>
    <row r="153" ht="13.5" thickBot="1">
      <c r="A153" s="280"/>
    </row>
    <row r="154" spans="1:17" ht="12.75">
      <c r="A154" s="273"/>
      <c r="B154" s="274"/>
      <c r="C154" s="274"/>
      <c r="D154" s="274"/>
      <c r="E154" s="274"/>
      <c r="F154" s="274"/>
      <c r="G154" s="274"/>
      <c r="H154" s="59"/>
      <c r="I154" s="59"/>
      <c r="J154" s="59"/>
      <c r="K154" s="59"/>
      <c r="L154" s="59"/>
      <c r="M154" s="59"/>
      <c r="N154" s="59"/>
      <c r="O154" s="59"/>
      <c r="P154" s="59"/>
      <c r="Q154" s="60"/>
    </row>
    <row r="155" spans="1:17" ht="23.25">
      <c r="A155" s="281" t="s">
        <v>336</v>
      </c>
      <c r="B155" s="265"/>
      <c r="C155" s="265"/>
      <c r="D155" s="265"/>
      <c r="E155" s="265"/>
      <c r="F155" s="265"/>
      <c r="G155" s="265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5"/>
      <c r="B156" s="265"/>
      <c r="C156" s="265"/>
      <c r="D156" s="265"/>
      <c r="E156" s="265"/>
      <c r="F156" s="265"/>
      <c r="G156" s="265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76"/>
      <c r="B157" s="277"/>
      <c r="C157" s="277"/>
      <c r="D157" s="277"/>
      <c r="E157" s="277"/>
      <c r="F157" s="277"/>
      <c r="G157" s="277"/>
      <c r="H157" s="21"/>
      <c r="I157" s="21"/>
      <c r="J157" s="21"/>
      <c r="K157" s="303" t="s">
        <v>348</v>
      </c>
      <c r="L157" s="21"/>
      <c r="M157" s="21"/>
      <c r="N157" s="21"/>
      <c r="O157" s="21"/>
      <c r="P157" s="303" t="s">
        <v>349</v>
      </c>
      <c r="Q157" s="61"/>
    </row>
    <row r="158" spans="1:17" ht="12.75">
      <c r="A158" s="278"/>
      <c r="B158" s="163"/>
      <c r="C158" s="163"/>
      <c r="D158" s="163"/>
      <c r="E158" s="163"/>
      <c r="F158" s="163"/>
      <c r="G158" s="163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278"/>
      <c r="B159" s="163"/>
      <c r="C159" s="163"/>
      <c r="D159" s="163"/>
      <c r="E159" s="163"/>
      <c r="F159" s="163"/>
      <c r="G159" s="163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8">
      <c r="A160" s="282" t="s">
        <v>339</v>
      </c>
      <c r="B160" s="266"/>
      <c r="C160" s="266"/>
      <c r="D160" s="267"/>
      <c r="E160" s="267"/>
      <c r="F160" s="268"/>
      <c r="G160" s="267"/>
      <c r="H160" s="21"/>
      <c r="I160" s="21"/>
      <c r="J160" s="21"/>
      <c r="K160" s="532">
        <f>K149</f>
        <v>7.82003304</v>
      </c>
      <c r="L160" s="267" t="s">
        <v>337</v>
      </c>
      <c r="M160" s="21"/>
      <c r="N160" s="21"/>
      <c r="O160" s="21"/>
      <c r="P160" s="532">
        <f>P149</f>
        <v>-1.0498001700000001</v>
      </c>
      <c r="Q160" s="289" t="s">
        <v>337</v>
      </c>
    </row>
    <row r="161" spans="1:17" ht="18">
      <c r="A161" s="283"/>
      <c r="B161" s="269"/>
      <c r="C161" s="269"/>
      <c r="D161" s="265"/>
      <c r="E161" s="265"/>
      <c r="F161" s="270"/>
      <c r="G161" s="265"/>
      <c r="H161" s="21"/>
      <c r="I161" s="21"/>
      <c r="J161" s="21"/>
      <c r="K161" s="533"/>
      <c r="L161" s="265"/>
      <c r="M161" s="21"/>
      <c r="N161" s="21"/>
      <c r="O161" s="21"/>
      <c r="P161" s="533"/>
      <c r="Q161" s="290"/>
    </row>
    <row r="162" spans="1:17" ht="18">
      <c r="A162" s="284" t="s">
        <v>338</v>
      </c>
      <c r="B162" s="271"/>
      <c r="C162" s="53"/>
      <c r="D162" s="265"/>
      <c r="E162" s="265"/>
      <c r="F162" s="272"/>
      <c r="G162" s="267"/>
      <c r="H162" s="21"/>
      <c r="I162" s="21"/>
      <c r="J162" s="21"/>
      <c r="K162" s="533">
        <f>'STEPPED UP GENCO'!K45</f>
        <v>-0.10854246520000001</v>
      </c>
      <c r="L162" s="267" t="s">
        <v>337</v>
      </c>
      <c r="M162" s="21"/>
      <c r="N162" s="21"/>
      <c r="O162" s="21"/>
      <c r="P162" s="533">
        <f>'STEPPED UP GENCO'!P45</f>
        <v>-1.6417777012</v>
      </c>
      <c r="Q162" s="289" t="s">
        <v>337</v>
      </c>
    </row>
    <row r="163" spans="1:17" ht="12.75">
      <c r="A163" s="279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2.75">
      <c r="A165" s="279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20.25">
      <c r="A166" s="279"/>
      <c r="B166" s="21"/>
      <c r="C166" s="21"/>
      <c r="D166" s="21"/>
      <c r="E166" s="21"/>
      <c r="F166" s="21"/>
      <c r="G166" s="21"/>
      <c r="H166" s="266"/>
      <c r="I166" s="266"/>
      <c r="J166" s="285" t="s">
        <v>340</v>
      </c>
      <c r="K166" s="475">
        <f>SUM(K160:K165)</f>
        <v>7.7114905748</v>
      </c>
      <c r="L166" s="285" t="s">
        <v>337</v>
      </c>
      <c r="M166" s="163"/>
      <c r="N166" s="21"/>
      <c r="O166" s="21"/>
      <c r="P166" s="475">
        <f>SUM(P160:P165)</f>
        <v>-2.6915778712000002</v>
      </c>
      <c r="Q166" s="505" t="s">
        <v>337</v>
      </c>
    </row>
    <row r="167" spans="1:17" ht="13.5" thickBot="1">
      <c r="A167" s="280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190"/>
    </row>
  </sheetData>
  <sheetProtection/>
  <mergeCells count="1">
    <mergeCell ref="Q98:Q99"/>
  </mergeCells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4"/>
  <sheetViews>
    <sheetView view="pageBreakPreview" zoomScale="55" zoomScaleNormal="70" zoomScaleSheetLayoutView="55" workbookViewId="0" topLeftCell="A130">
      <selection activeCell="I167" sqref="I167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8.57421875" style="0" customWidth="1"/>
  </cols>
  <sheetData>
    <row r="1" spans="1:17" ht="26.25">
      <c r="A1" s="1" t="s">
        <v>245</v>
      </c>
      <c r="P1" s="544" t="str">
        <f>NDPL!$Q$1</f>
        <v>MARCH-2013</v>
      </c>
      <c r="Q1" s="544"/>
    </row>
    <row r="2" ht="12.75">
      <c r="A2" s="18" t="s">
        <v>246</v>
      </c>
    </row>
    <row r="3" ht="23.25">
      <c r="A3" s="534" t="s">
        <v>156</v>
      </c>
    </row>
    <row r="4" spans="1:16" ht="24" thickBot="1">
      <c r="A4" s="535" t="s">
        <v>198</v>
      </c>
      <c r="G4" s="21"/>
      <c r="H4" s="21"/>
      <c r="I4" s="58" t="s">
        <v>407</v>
      </c>
      <c r="J4" s="21"/>
      <c r="K4" s="21"/>
      <c r="L4" s="21"/>
      <c r="M4" s="21"/>
      <c r="N4" s="58" t="s">
        <v>408</v>
      </c>
      <c r="O4" s="21"/>
      <c r="P4" s="21"/>
    </row>
    <row r="5" spans="1:17" ht="48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01/04/2013</v>
      </c>
      <c r="H5" s="41" t="str">
        <f>NDPL!H5</f>
        <v>INTIAL READING 01/03/2013</v>
      </c>
      <c r="I5" s="41" t="s">
        <v>4</v>
      </c>
      <c r="J5" s="41" t="s">
        <v>5</v>
      </c>
      <c r="K5" s="41" t="s">
        <v>6</v>
      </c>
      <c r="L5" s="43" t="str">
        <f>NDPL!G5</f>
        <v>FINAL READING 01/04/2013</v>
      </c>
      <c r="M5" s="41" t="str">
        <f>NDPL!H5</f>
        <v>INTIAL READING 01/03/2013</v>
      </c>
      <c r="N5" s="41" t="s">
        <v>4</v>
      </c>
      <c r="O5" s="41" t="s">
        <v>5</v>
      </c>
      <c r="P5" s="41" t="s">
        <v>6</v>
      </c>
      <c r="Q5" s="42" t="s">
        <v>318</v>
      </c>
    </row>
    <row r="6" ht="14.25" thickBot="1" thickTop="1"/>
    <row r="7" spans="1:17" ht="22.5" customHeight="1" thickTop="1">
      <c r="A7" s="357"/>
      <c r="B7" s="358" t="s">
        <v>157</v>
      </c>
      <c r="C7" s="359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0">
        <v>1</v>
      </c>
      <c r="B8" s="395" t="s">
        <v>158</v>
      </c>
      <c r="C8" s="396">
        <v>4865180</v>
      </c>
      <c r="D8" s="155" t="s">
        <v>12</v>
      </c>
      <c r="E8" s="119" t="s">
        <v>355</v>
      </c>
      <c r="F8" s="407">
        <v>4000</v>
      </c>
      <c r="G8" s="449">
        <v>998135</v>
      </c>
      <c r="H8" s="450">
        <v>998139</v>
      </c>
      <c r="I8" s="412">
        <f aca="true" t="shared" si="0" ref="I8:I14">G8-H8</f>
        <v>-4</v>
      </c>
      <c r="J8" s="412">
        <f>$F8*I8</f>
        <v>-16000</v>
      </c>
      <c r="K8" s="412">
        <f aca="true" t="shared" si="1" ref="K8:K79">J8/1000000</f>
        <v>-0.016</v>
      </c>
      <c r="L8" s="449">
        <v>9342</v>
      </c>
      <c r="M8" s="450">
        <v>9459</v>
      </c>
      <c r="N8" s="412">
        <f aca="true" t="shared" si="2" ref="N8:N14">L8-M8</f>
        <v>-117</v>
      </c>
      <c r="O8" s="412">
        <f>$F8*N8</f>
        <v>-468000</v>
      </c>
      <c r="P8" s="412">
        <f aca="true" t="shared" si="3" ref="P8:P79">O8/1000000</f>
        <v>-0.468</v>
      </c>
      <c r="Q8" s="562"/>
    </row>
    <row r="9" spans="1:17" ht="24.75" customHeight="1">
      <c r="A9" s="330">
        <v>2</v>
      </c>
      <c r="B9" s="395" t="s">
        <v>159</v>
      </c>
      <c r="C9" s="396">
        <v>4865095</v>
      </c>
      <c r="D9" s="155" t="s">
        <v>12</v>
      </c>
      <c r="E9" s="119" t="s">
        <v>355</v>
      </c>
      <c r="F9" s="407">
        <v>1333.33</v>
      </c>
      <c r="G9" s="446">
        <v>988525</v>
      </c>
      <c r="H9" s="447">
        <v>988812</v>
      </c>
      <c r="I9" s="415">
        <f t="shared" si="0"/>
        <v>-287</v>
      </c>
      <c r="J9" s="415">
        <f aca="true" t="shared" si="4" ref="J9:J79">$F9*I9</f>
        <v>-382665.70999999996</v>
      </c>
      <c r="K9" s="415">
        <f t="shared" si="1"/>
        <v>-0.38266570999999994</v>
      </c>
      <c r="L9" s="446">
        <v>674451</v>
      </c>
      <c r="M9" s="447">
        <v>674610</v>
      </c>
      <c r="N9" s="415">
        <f t="shared" si="2"/>
        <v>-159</v>
      </c>
      <c r="O9" s="415">
        <f aca="true" t="shared" si="5" ref="O9:O79">$F9*N9</f>
        <v>-211999.47</v>
      </c>
      <c r="P9" s="712">
        <f t="shared" si="3"/>
        <v>-0.21199947</v>
      </c>
      <c r="Q9" s="692"/>
    </row>
    <row r="10" spans="1:17" ht="22.5" customHeight="1">
      <c r="A10" s="330">
        <v>3</v>
      </c>
      <c r="B10" s="395" t="s">
        <v>160</v>
      </c>
      <c r="C10" s="396">
        <v>4865166</v>
      </c>
      <c r="D10" s="155" t="s">
        <v>12</v>
      </c>
      <c r="E10" s="119" t="s">
        <v>355</v>
      </c>
      <c r="F10" s="407">
        <v>1000</v>
      </c>
      <c r="G10" s="446">
        <v>6734</v>
      </c>
      <c r="H10" s="447">
        <v>6612</v>
      </c>
      <c r="I10" s="415">
        <f t="shared" si="0"/>
        <v>122</v>
      </c>
      <c r="J10" s="415">
        <f t="shared" si="4"/>
        <v>122000</v>
      </c>
      <c r="K10" s="415">
        <f t="shared" si="1"/>
        <v>0.122</v>
      </c>
      <c r="L10" s="446">
        <v>61593</v>
      </c>
      <c r="M10" s="447">
        <v>60265</v>
      </c>
      <c r="N10" s="415">
        <f t="shared" si="2"/>
        <v>1328</v>
      </c>
      <c r="O10" s="415">
        <f t="shared" si="5"/>
        <v>1328000</v>
      </c>
      <c r="P10" s="415">
        <f t="shared" si="3"/>
        <v>1.328</v>
      </c>
      <c r="Q10" s="404"/>
    </row>
    <row r="11" spans="1:17" ht="22.5" customHeight="1">
      <c r="A11" s="330">
        <v>4</v>
      </c>
      <c r="B11" s="395" t="s">
        <v>161</v>
      </c>
      <c r="C11" s="396">
        <v>4865151</v>
      </c>
      <c r="D11" s="155" t="s">
        <v>12</v>
      </c>
      <c r="E11" s="119" t="s">
        <v>355</v>
      </c>
      <c r="F11" s="407">
        <v>1000</v>
      </c>
      <c r="G11" s="446">
        <v>11305</v>
      </c>
      <c r="H11" s="447">
        <v>11253</v>
      </c>
      <c r="I11" s="415">
        <f t="shared" si="0"/>
        <v>52</v>
      </c>
      <c r="J11" s="415">
        <f t="shared" si="4"/>
        <v>52000</v>
      </c>
      <c r="K11" s="415">
        <f t="shared" si="1"/>
        <v>0.052</v>
      </c>
      <c r="L11" s="446">
        <v>999378</v>
      </c>
      <c r="M11" s="447">
        <v>999266</v>
      </c>
      <c r="N11" s="415">
        <f t="shared" si="2"/>
        <v>112</v>
      </c>
      <c r="O11" s="415">
        <f t="shared" si="5"/>
        <v>112000</v>
      </c>
      <c r="P11" s="415">
        <f t="shared" si="3"/>
        <v>0.112</v>
      </c>
      <c r="Q11" s="589"/>
    </row>
    <row r="12" spans="1:17" ht="22.5" customHeight="1">
      <c r="A12" s="330">
        <v>5</v>
      </c>
      <c r="B12" s="395" t="s">
        <v>162</v>
      </c>
      <c r="C12" s="396">
        <v>4865152</v>
      </c>
      <c r="D12" s="155" t="s">
        <v>12</v>
      </c>
      <c r="E12" s="119" t="s">
        <v>355</v>
      </c>
      <c r="F12" s="407">
        <v>300</v>
      </c>
      <c r="G12" s="446">
        <v>1605</v>
      </c>
      <c r="H12" s="447">
        <v>1605</v>
      </c>
      <c r="I12" s="415">
        <f t="shared" si="0"/>
        <v>0</v>
      </c>
      <c r="J12" s="415">
        <f t="shared" si="4"/>
        <v>0</v>
      </c>
      <c r="K12" s="415">
        <f t="shared" si="1"/>
        <v>0</v>
      </c>
      <c r="L12" s="446">
        <v>112</v>
      </c>
      <c r="M12" s="447">
        <v>112</v>
      </c>
      <c r="N12" s="415">
        <f t="shared" si="2"/>
        <v>0</v>
      </c>
      <c r="O12" s="415">
        <f t="shared" si="5"/>
        <v>0</v>
      </c>
      <c r="P12" s="415">
        <f t="shared" si="3"/>
        <v>0</v>
      </c>
      <c r="Q12" s="548"/>
    </row>
    <row r="13" spans="1:17" ht="22.5" customHeight="1">
      <c r="A13" s="330">
        <v>6</v>
      </c>
      <c r="B13" s="395" t="s">
        <v>163</v>
      </c>
      <c r="C13" s="396">
        <v>4865096</v>
      </c>
      <c r="D13" s="155" t="s">
        <v>12</v>
      </c>
      <c r="E13" s="119" t="s">
        <v>355</v>
      </c>
      <c r="F13" s="407">
        <v>100</v>
      </c>
      <c r="G13" s="446">
        <v>8803</v>
      </c>
      <c r="H13" s="447">
        <v>8737</v>
      </c>
      <c r="I13" s="415">
        <f t="shared" si="0"/>
        <v>66</v>
      </c>
      <c r="J13" s="415">
        <f t="shared" si="4"/>
        <v>6600</v>
      </c>
      <c r="K13" s="415">
        <f t="shared" si="1"/>
        <v>0.0066</v>
      </c>
      <c r="L13" s="446">
        <v>114937</v>
      </c>
      <c r="M13" s="447">
        <v>114185</v>
      </c>
      <c r="N13" s="415">
        <f t="shared" si="2"/>
        <v>752</v>
      </c>
      <c r="O13" s="415">
        <f t="shared" si="5"/>
        <v>75200</v>
      </c>
      <c r="P13" s="415">
        <f t="shared" si="3"/>
        <v>0.0752</v>
      </c>
      <c r="Q13" s="404"/>
    </row>
    <row r="14" spans="1:17" ht="22.5" customHeight="1">
      <c r="A14" s="330">
        <v>7</v>
      </c>
      <c r="B14" s="395" t="s">
        <v>164</v>
      </c>
      <c r="C14" s="396">
        <v>4865097</v>
      </c>
      <c r="D14" s="155" t="s">
        <v>12</v>
      </c>
      <c r="E14" s="119" t="s">
        <v>355</v>
      </c>
      <c r="F14" s="407">
        <v>100</v>
      </c>
      <c r="G14" s="446">
        <v>29096</v>
      </c>
      <c r="H14" s="447">
        <v>31999</v>
      </c>
      <c r="I14" s="415">
        <f t="shared" si="0"/>
        <v>-2903</v>
      </c>
      <c r="J14" s="415">
        <f t="shared" si="4"/>
        <v>-290300</v>
      </c>
      <c r="K14" s="415">
        <f t="shared" si="1"/>
        <v>-0.2903</v>
      </c>
      <c r="L14" s="446">
        <v>243862</v>
      </c>
      <c r="M14" s="447">
        <v>244408</v>
      </c>
      <c r="N14" s="415">
        <f t="shared" si="2"/>
        <v>-546</v>
      </c>
      <c r="O14" s="415">
        <f t="shared" si="5"/>
        <v>-54600</v>
      </c>
      <c r="P14" s="415">
        <f t="shared" si="3"/>
        <v>-0.0546</v>
      </c>
      <c r="Q14" s="562"/>
    </row>
    <row r="15" spans="1:17" ht="22.5" customHeight="1">
      <c r="A15" s="330">
        <v>8</v>
      </c>
      <c r="B15" s="395" t="s">
        <v>165</v>
      </c>
      <c r="C15" s="396">
        <v>4864789</v>
      </c>
      <c r="D15" s="155" t="s">
        <v>12</v>
      </c>
      <c r="E15" s="119" t="s">
        <v>355</v>
      </c>
      <c r="F15" s="407">
        <v>100</v>
      </c>
      <c r="G15" s="446">
        <v>8146</v>
      </c>
      <c r="H15" s="447">
        <v>8570</v>
      </c>
      <c r="I15" s="415">
        <f>G15-H15</f>
        <v>-424</v>
      </c>
      <c r="J15" s="415">
        <f t="shared" si="4"/>
        <v>-42400</v>
      </c>
      <c r="K15" s="415">
        <f t="shared" si="1"/>
        <v>-0.0424</v>
      </c>
      <c r="L15" s="446">
        <v>395342</v>
      </c>
      <c r="M15" s="447">
        <v>396419</v>
      </c>
      <c r="N15" s="415">
        <f>L15-M15</f>
        <v>-1077</v>
      </c>
      <c r="O15" s="415">
        <f t="shared" si="5"/>
        <v>-107700</v>
      </c>
      <c r="P15" s="415">
        <f t="shared" si="3"/>
        <v>-0.1077</v>
      </c>
      <c r="Q15" s="404"/>
    </row>
    <row r="16" spans="1:17" ht="18">
      <c r="A16" s="330">
        <v>9</v>
      </c>
      <c r="B16" s="395" t="s">
        <v>166</v>
      </c>
      <c r="C16" s="396">
        <v>4865181</v>
      </c>
      <c r="D16" s="155" t="s">
        <v>12</v>
      </c>
      <c r="E16" s="119" t="s">
        <v>355</v>
      </c>
      <c r="F16" s="407">
        <v>900</v>
      </c>
      <c r="G16" s="449">
        <v>999262</v>
      </c>
      <c r="H16" s="447">
        <v>999281</v>
      </c>
      <c r="I16" s="415">
        <f>G16-H16</f>
        <v>-19</v>
      </c>
      <c r="J16" s="415">
        <f t="shared" si="4"/>
        <v>-17100</v>
      </c>
      <c r="K16" s="415">
        <f t="shared" si="1"/>
        <v>-0.0171</v>
      </c>
      <c r="L16" s="446">
        <v>1000004</v>
      </c>
      <c r="M16" s="447">
        <v>999676</v>
      </c>
      <c r="N16" s="415">
        <f>L16-M16</f>
        <v>328</v>
      </c>
      <c r="O16" s="415">
        <f t="shared" si="5"/>
        <v>295200</v>
      </c>
      <c r="P16" s="415">
        <f t="shared" si="3"/>
        <v>0.2952</v>
      </c>
      <c r="Q16" s="692" t="s">
        <v>418</v>
      </c>
    </row>
    <row r="17" spans="1:17" ht="22.5" customHeight="1">
      <c r="A17" s="330"/>
      <c r="B17" s="397" t="s">
        <v>167</v>
      </c>
      <c r="C17" s="396"/>
      <c r="D17" s="155"/>
      <c r="E17" s="155"/>
      <c r="F17" s="407"/>
      <c r="G17" s="623"/>
      <c r="H17" s="622"/>
      <c r="I17" s="415"/>
      <c r="J17" s="415"/>
      <c r="K17" s="418"/>
      <c r="L17" s="416"/>
      <c r="M17" s="415"/>
      <c r="N17" s="415"/>
      <c r="O17" s="415"/>
      <c r="P17" s="418"/>
      <c r="Q17" s="404"/>
    </row>
    <row r="18" spans="1:17" ht="22.5" customHeight="1">
      <c r="A18" s="330">
        <v>10</v>
      </c>
      <c r="B18" s="395" t="s">
        <v>15</v>
      </c>
      <c r="C18" s="396">
        <v>4864973</v>
      </c>
      <c r="D18" s="155" t="s">
        <v>12</v>
      </c>
      <c r="E18" s="119" t="s">
        <v>355</v>
      </c>
      <c r="F18" s="407">
        <v>-1000</v>
      </c>
      <c r="G18" s="446">
        <v>990726</v>
      </c>
      <c r="H18" s="447">
        <v>990903</v>
      </c>
      <c r="I18" s="415">
        <f>G18-H18</f>
        <v>-177</v>
      </c>
      <c r="J18" s="415">
        <f t="shared" si="4"/>
        <v>177000</v>
      </c>
      <c r="K18" s="415">
        <f t="shared" si="1"/>
        <v>0.177</v>
      </c>
      <c r="L18" s="446">
        <v>950543</v>
      </c>
      <c r="M18" s="447">
        <v>950865</v>
      </c>
      <c r="N18" s="415">
        <f>L18-M18</f>
        <v>-322</v>
      </c>
      <c r="O18" s="415">
        <f t="shared" si="5"/>
        <v>322000</v>
      </c>
      <c r="P18" s="415">
        <f t="shared" si="3"/>
        <v>0.322</v>
      </c>
      <c r="Q18" s="404"/>
    </row>
    <row r="19" spans="1:17" ht="22.5" customHeight="1">
      <c r="A19" s="330">
        <v>11</v>
      </c>
      <c r="B19" s="362" t="s">
        <v>16</v>
      </c>
      <c r="C19" s="396">
        <v>4864974</v>
      </c>
      <c r="D19" s="106" t="s">
        <v>12</v>
      </c>
      <c r="E19" s="119" t="s">
        <v>355</v>
      </c>
      <c r="F19" s="407">
        <v>-1000</v>
      </c>
      <c r="G19" s="446">
        <v>988394</v>
      </c>
      <c r="H19" s="447">
        <v>988610</v>
      </c>
      <c r="I19" s="415">
        <f>G19-H19</f>
        <v>-216</v>
      </c>
      <c r="J19" s="415">
        <f t="shared" si="4"/>
        <v>216000</v>
      </c>
      <c r="K19" s="415">
        <f t="shared" si="1"/>
        <v>0.216</v>
      </c>
      <c r="L19" s="446">
        <v>954827</v>
      </c>
      <c r="M19" s="447">
        <v>955001</v>
      </c>
      <c r="N19" s="415">
        <f>L19-M19</f>
        <v>-174</v>
      </c>
      <c r="O19" s="415">
        <f t="shared" si="5"/>
        <v>174000</v>
      </c>
      <c r="P19" s="415">
        <f t="shared" si="3"/>
        <v>0.174</v>
      </c>
      <c r="Q19" s="404"/>
    </row>
    <row r="20" spans="1:17" ht="22.5" customHeight="1">
      <c r="A20" s="330">
        <v>12</v>
      </c>
      <c r="B20" s="395" t="s">
        <v>17</v>
      </c>
      <c r="C20" s="396">
        <v>4864975</v>
      </c>
      <c r="D20" s="155" t="s">
        <v>12</v>
      </c>
      <c r="E20" s="119" t="s">
        <v>355</v>
      </c>
      <c r="F20" s="407">
        <v>-1000</v>
      </c>
      <c r="G20" s="446">
        <v>984695</v>
      </c>
      <c r="H20" s="447">
        <v>985520</v>
      </c>
      <c r="I20" s="415">
        <f>G20-H20</f>
        <v>-825</v>
      </c>
      <c r="J20" s="415">
        <f t="shared" si="4"/>
        <v>825000</v>
      </c>
      <c r="K20" s="415">
        <f t="shared" si="1"/>
        <v>0.825</v>
      </c>
      <c r="L20" s="446">
        <v>939130</v>
      </c>
      <c r="M20" s="447">
        <v>939685</v>
      </c>
      <c r="N20" s="415">
        <f>L20-M20</f>
        <v>-555</v>
      </c>
      <c r="O20" s="415">
        <f t="shared" si="5"/>
        <v>555000</v>
      </c>
      <c r="P20" s="415">
        <f t="shared" si="3"/>
        <v>0.555</v>
      </c>
      <c r="Q20" s="404"/>
    </row>
    <row r="21" spans="1:17" ht="22.5" customHeight="1">
      <c r="A21" s="330">
        <v>13</v>
      </c>
      <c r="B21" s="395" t="s">
        <v>168</v>
      </c>
      <c r="C21" s="396">
        <v>4864976</v>
      </c>
      <c r="D21" s="155" t="s">
        <v>12</v>
      </c>
      <c r="E21" s="119" t="s">
        <v>355</v>
      </c>
      <c r="F21" s="407">
        <v>-1000</v>
      </c>
      <c r="G21" s="446">
        <v>996196</v>
      </c>
      <c r="H21" s="447">
        <v>996467</v>
      </c>
      <c r="I21" s="415">
        <f>G21-H21</f>
        <v>-271</v>
      </c>
      <c r="J21" s="415">
        <f t="shared" si="4"/>
        <v>271000</v>
      </c>
      <c r="K21" s="415">
        <f t="shared" si="1"/>
        <v>0.271</v>
      </c>
      <c r="L21" s="446">
        <v>954924</v>
      </c>
      <c r="M21" s="447">
        <v>955508</v>
      </c>
      <c r="N21" s="415">
        <f>L21-M21</f>
        <v>-584</v>
      </c>
      <c r="O21" s="415">
        <f t="shared" si="5"/>
        <v>584000</v>
      </c>
      <c r="P21" s="415">
        <f t="shared" si="3"/>
        <v>0.584</v>
      </c>
      <c r="Q21" s="404"/>
    </row>
    <row r="22" spans="1:17" ht="22.5" customHeight="1">
      <c r="A22" s="330"/>
      <c r="B22" s="397" t="s">
        <v>169</v>
      </c>
      <c r="C22" s="396"/>
      <c r="D22" s="155"/>
      <c r="E22" s="155"/>
      <c r="F22" s="407"/>
      <c r="G22" s="623"/>
      <c r="H22" s="622"/>
      <c r="I22" s="415"/>
      <c r="J22" s="415"/>
      <c r="K22" s="415"/>
      <c r="L22" s="416"/>
      <c r="M22" s="415"/>
      <c r="N22" s="415"/>
      <c r="O22" s="415"/>
      <c r="P22" s="415"/>
      <c r="Q22" s="404"/>
    </row>
    <row r="23" spans="1:17" ht="22.5" customHeight="1">
      <c r="A23" s="330">
        <v>14</v>
      </c>
      <c r="B23" s="395" t="s">
        <v>15</v>
      </c>
      <c r="C23" s="396">
        <v>5128437</v>
      </c>
      <c r="D23" s="155" t="s">
        <v>12</v>
      </c>
      <c r="E23" s="119" t="s">
        <v>355</v>
      </c>
      <c r="F23" s="407">
        <v>-1000</v>
      </c>
      <c r="G23" s="446">
        <v>998453</v>
      </c>
      <c r="H23" s="447">
        <v>997137</v>
      </c>
      <c r="I23" s="415">
        <f>G23-H23</f>
        <v>1316</v>
      </c>
      <c r="J23" s="415">
        <f t="shared" si="4"/>
        <v>-1316000</v>
      </c>
      <c r="K23" s="415">
        <f t="shared" si="1"/>
        <v>-1.316</v>
      </c>
      <c r="L23" s="446">
        <v>987133</v>
      </c>
      <c r="M23" s="447">
        <v>987139</v>
      </c>
      <c r="N23" s="415">
        <f>L23-M23</f>
        <v>-6</v>
      </c>
      <c r="O23" s="415">
        <f t="shared" si="5"/>
        <v>6000</v>
      </c>
      <c r="P23" s="415">
        <f t="shared" si="3"/>
        <v>0.006</v>
      </c>
      <c r="Q23" s="701"/>
    </row>
    <row r="24" spans="1:17" ht="22.5" customHeight="1">
      <c r="A24" s="330">
        <v>15</v>
      </c>
      <c r="B24" s="395" t="s">
        <v>16</v>
      </c>
      <c r="C24" s="396">
        <v>5128439</v>
      </c>
      <c r="D24" s="155" t="s">
        <v>12</v>
      </c>
      <c r="E24" s="119" t="s">
        <v>355</v>
      </c>
      <c r="F24" s="407">
        <v>-1000</v>
      </c>
      <c r="G24" s="446">
        <v>12862</v>
      </c>
      <c r="H24" s="447">
        <v>10875</v>
      </c>
      <c r="I24" s="415">
        <f>G24-H24</f>
        <v>1987</v>
      </c>
      <c r="J24" s="415">
        <f t="shared" si="4"/>
        <v>-1987000</v>
      </c>
      <c r="K24" s="415">
        <f t="shared" si="1"/>
        <v>-1.987</v>
      </c>
      <c r="L24" s="446">
        <v>988500</v>
      </c>
      <c r="M24" s="447">
        <v>988522</v>
      </c>
      <c r="N24" s="415">
        <f>L24-M24</f>
        <v>-22</v>
      </c>
      <c r="O24" s="415">
        <f t="shared" si="5"/>
        <v>22000</v>
      </c>
      <c r="P24" s="415">
        <f t="shared" si="3"/>
        <v>0.022</v>
      </c>
      <c r="Q24" s="701"/>
    </row>
    <row r="25" spans="1:17" ht="22.5" customHeight="1">
      <c r="A25" s="330"/>
      <c r="B25" s="360" t="s">
        <v>170</v>
      </c>
      <c r="C25" s="396"/>
      <c r="D25" s="106"/>
      <c r="E25" s="106"/>
      <c r="F25" s="407"/>
      <c r="G25" s="623"/>
      <c r="H25" s="622"/>
      <c r="I25" s="415"/>
      <c r="J25" s="415"/>
      <c r="K25" s="415"/>
      <c r="L25" s="416"/>
      <c r="M25" s="415"/>
      <c r="N25" s="415"/>
      <c r="O25" s="415"/>
      <c r="P25" s="415"/>
      <c r="Q25" s="404"/>
    </row>
    <row r="26" spans="1:17" ht="22.5" customHeight="1">
      <c r="A26" s="330">
        <v>16</v>
      </c>
      <c r="B26" s="395" t="s">
        <v>15</v>
      </c>
      <c r="C26" s="396">
        <v>4864969</v>
      </c>
      <c r="D26" s="155" t="s">
        <v>12</v>
      </c>
      <c r="E26" s="119" t="s">
        <v>355</v>
      </c>
      <c r="F26" s="407">
        <v>-1000</v>
      </c>
      <c r="G26" s="446">
        <v>43273</v>
      </c>
      <c r="H26" s="447">
        <v>43387</v>
      </c>
      <c r="I26" s="415">
        <f>G26-H26</f>
        <v>-114</v>
      </c>
      <c r="J26" s="415">
        <f t="shared" si="4"/>
        <v>114000</v>
      </c>
      <c r="K26" s="415">
        <f t="shared" si="1"/>
        <v>0.114</v>
      </c>
      <c r="L26" s="446">
        <v>21610</v>
      </c>
      <c r="M26" s="447">
        <v>21631</v>
      </c>
      <c r="N26" s="415">
        <f>L26-M26</f>
        <v>-21</v>
      </c>
      <c r="O26" s="415">
        <f t="shared" si="5"/>
        <v>21000</v>
      </c>
      <c r="P26" s="415">
        <f t="shared" si="3"/>
        <v>0.021</v>
      </c>
      <c r="Q26" s="404"/>
    </row>
    <row r="27" spans="1:17" ht="22.5" customHeight="1">
      <c r="A27" s="330">
        <v>17</v>
      </c>
      <c r="B27" s="395" t="s">
        <v>16</v>
      </c>
      <c r="C27" s="396">
        <v>4864970</v>
      </c>
      <c r="D27" s="155" t="s">
        <v>12</v>
      </c>
      <c r="E27" s="119" t="s">
        <v>355</v>
      </c>
      <c r="F27" s="407">
        <v>-1000</v>
      </c>
      <c r="G27" s="446">
        <v>7925</v>
      </c>
      <c r="H27" s="447">
        <v>7713</v>
      </c>
      <c r="I27" s="415">
        <f>G27-H27</f>
        <v>212</v>
      </c>
      <c r="J27" s="415">
        <f t="shared" si="4"/>
        <v>-212000</v>
      </c>
      <c r="K27" s="415">
        <f t="shared" si="1"/>
        <v>-0.212</v>
      </c>
      <c r="L27" s="446">
        <v>8358</v>
      </c>
      <c r="M27" s="447">
        <v>8385</v>
      </c>
      <c r="N27" s="415">
        <f>L27-M27</f>
        <v>-27</v>
      </c>
      <c r="O27" s="415">
        <f t="shared" si="5"/>
        <v>27000</v>
      </c>
      <c r="P27" s="415">
        <f t="shared" si="3"/>
        <v>0.027</v>
      </c>
      <c r="Q27" s="404"/>
    </row>
    <row r="28" spans="1:17" ht="22.5" customHeight="1">
      <c r="A28" s="330">
        <v>18</v>
      </c>
      <c r="B28" s="395" t="s">
        <v>17</v>
      </c>
      <c r="C28" s="396">
        <v>4864971</v>
      </c>
      <c r="D28" s="155" t="s">
        <v>12</v>
      </c>
      <c r="E28" s="119" t="s">
        <v>355</v>
      </c>
      <c r="F28" s="407">
        <v>-1000</v>
      </c>
      <c r="G28" s="446">
        <v>24099</v>
      </c>
      <c r="H28" s="447">
        <v>24485</v>
      </c>
      <c r="I28" s="415">
        <f>G28-H28</f>
        <v>-386</v>
      </c>
      <c r="J28" s="415">
        <f t="shared" si="4"/>
        <v>386000</v>
      </c>
      <c r="K28" s="415">
        <f t="shared" si="1"/>
        <v>0.386</v>
      </c>
      <c r="L28" s="446">
        <v>7338</v>
      </c>
      <c r="M28" s="447">
        <v>7353</v>
      </c>
      <c r="N28" s="415">
        <f>L28-M28</f>
        <v>-15</v>
      </c>
      <c r="O28" s="415">
        <f t="shared" si="5"/>
        <v>15000</v>
      </c>
      <c r="P28" s="415">
        <f t="shared" si="3"/>
        <v>0.015</v>
      </c>
      <c r="Q28" s="404"/>
    </row>
    <row r="29" spans="1:17" ht="22.5" customHeight="1">
      <c r="A29" s="330">
        <v>19</v>
      </c>
      <c r="B29" s="362" t="s">
        <v>168</v>
      </c>
      <c r="C29" s="396">
        <v>4864972</v>
      </c>
      <c r="D29" s="106" t="s">
        <v>12</v>
      </c>
      <c r="E29" s="119" t="s">
        <v>355</v>
      </c>
      <c r="F29" s="407">
        <v>-1000</v>
      </c>
      <c r="G29" s="446">
        <v>31779</v>
      </c>
      <c r="H29" s="447">
        <v>30838</v>
      </c>
      <c r="I29" s="415">
        <f>G29-H29</f>
        <v>941</v>
      </c>
      <c r="J29" s="415">
        <f t="shared" si="4"/>
        <v>-941000</v>
      </c>
      <c r="K29" s="415">
        <f t="shared" si="1"/>
        <v>-0.941</v>
      </c>
      <c r="L29" s="446">
        <v>44207</v>
      </c>
      <c r="M29" s="447">
        <v>44218</v>
      </c>
      <c r="N29" s="415">
        <f>L29-M29</f>
        <v>-11</v>
      </c>
      <c r="O29" s="415">
        <f t="shared" si="5"/>
        <v>11000</v>
      </c>
      <c r="P29" s="415">
        <f t="shared" si="3"/>
        <v>0.011</v>
      </c>
      <c r="Q29" s="404"/>
    </row>
    <row r="30" spans="1:17" ht="22.5" customHeight="1">
      <c r="A30" s="330"/>
      <c r="B30" s="397" t="s">
        <v>171</v>
      </c>
      <c r="C30" s="396"/>
      <c r="D30" s="155"/>
      <c r="E30" s="155"/>
      <c r="F30" s="407"/>
      <c r="G30" s="623"/>
      <c r="H30" s="622"/>
      <c r="I30" s="415"/>
      <c r="J30" s="415"/>
      <c r="K30" s="415"/>
      <c r="L30" s="416"/>
      <c r="M30" s="415"/>
      <c r="N30" s="415"/>
      <c r="O30" s="415"/>
      <c r="P30" s="415"/>
      <c r="Q30" s="404"/>
    </row>
    <row r="31" spans="1:17" ht="22.5" customHeight="1">
      <c r="A31" s="330"/>
      <c r="B31" s="397" t="s">
        <v>41</v>
      </c>
      <c r="C31" s="396"/>
      <c r="D31" s="155"/>
      <c r="E31" s="155"/>
      <c r="F31" s="407"/>
      <c r="G31" s="623"/>
      <c r="H31" s="622"/>
      <c r="I31" s="415"/>
      <c r="J31" s="415"/>
      <c r="K31" s="415"/>
      <c r="L31" s="416"/>
      <c r="M31" s="415"/>
      <c r="N31" s="415"/>
      <c r="O31" s="415"/>
      <c r="P31" s="415"/>
      <c r="Q31" s="404"/>
    </row>
    <row r="32" spans="1:17" ht="22.5" customHeight="1">
      <c r="A32" s="330">
        <v>21</v>
      </c>
      <c r="B32" s="395" t="s">
        <v>172</v>
      </c>
      <c r="C32" s="396">
        <v>4864955</v>
      </c>
      <c r="D32" s="155" t="s">
        <v>12</v>
      </c>
      <c r="E32" s="119" t="s">
        <v>355</v>
      </c>
      <c r="F32" s="407">
        <v>1000</v>
      </c>
      <c r="G32" s="446">
        <v>8069</v>
      </c>
      <c r="H32" s="447">
        <v>7899</v>
      </c>
      <c r="I32" s="415">
        <f>G32-H32</f>
        <v>170</v>
      </c>
      <c r="J32" s="415">
        <f t="shared" si="4"/>
        <v>170000</v>
      </c>
      <c r="K32" s="415">
        <f t="shared" si="1"/>
        <v>0.17</v>
      </c>
      <c r="L32" s="446">
        <v>6853</v>
      </c>
      <c r="M32" s="447">
        <v>6851</v>
      </c>
      <c r="N32" s="415">
        <f>L32-M32</f>
        <v>2</v>
      </c>
      <c r="O32" s="415">
        <f t="shared" si="5"/>
        <v>2000</v>
      </c>
      <c r="P32" s="415">
        <f t="shared" si="3"/>
        <v>0.002</v>
      </c>
      <c r="Q32" s="404"/>
    </row>
    <row r="33" spans="1:17" ht="22.5" customHeight="1">
      <c r="A33" s="330"/>
      <c r="B33" s="360" t="s">
        <v>173</v>
      </c>
      <c r="C33" s="396"/>
      <c r="D33" s="106"/>
      <c r="E33" s="106"/>
      <c r="F33" s="407"/>
      <c r="G33" s="623"/>
      <c r="H33" s="622"/>
      <c r="I33" s="415"/>
      <c r="J33" s="415"/>
      <c r="K33" s="415"/>
      <c r="L33" s="416"/>
      <c r="M33" s="415"/>
      <c r="N33" s="415"/>
      <c r="O33" s="415"/>
      <c r="P33" s="415"/>
      <c r="Q33" s="404"/>
    </row>
    <row r="34" spans="1:17" ht="22.5" customHeight="1">
      <c r="A34" s="330">
        <v>22</v>
      </c>
      <c r="B34" s="362" t="s">
        <v>15</v>
      </c>
      <c r="C34" s="396">
        <v>4864908</v>
      </c>
      <c r="D34" s="106" t="s">
        <v>12</v>
      </c>
      <c r="E34" s="119" t="s">
        <v>355</v>
      </c>
      <c r="F34" s="407">
        <v>-1000</v>
      </c>
      <c r="G34" s="446">
        <v>920439</v>
      </c>
      <c r="H34" s="447">
        <v>921574</v>
      </c>
      <c r="I34" s="415">
        <f>G34-H34</f>
        <v>-1135</v>
      </c>
      <c r="J34" s="415">
        <f t="shared" si="4"/>
        <v>1135000</v>
      </c>
      <c r="K34" s="415">
        <f t="shared" si="1"/>
        <v>1.135</v>
      </c>
      <c r="L34" s="446">
        <v>901566</v>
      </c>
      <c r="M34" s="447">
        <v>901571</v>
      </c>
      <c r="N34" s="415">
        <f>L34-M34</f>
        <v>-5</v>
      </c>
      <c r="O34" s="415">
        <f t="shared" si="5"/>
        <v>5000</v>
      </c>
      <c r="P34" s="415">
        <f t="shared" si="3"/>
        <v>0.005</v>
      </c>
      <c r="Q34" s="404"/>
    </row>
    <row r="35" spans="1:17" ht="22.5" customHeight="1">
      <c r="A35" s="330">
        <v>23</v>
      </c>
      <c r="B35" s="395" t="s">
        <v>16</v>
      </c>
      <c r="C35" s="396">
        <v>4864909</v>
      </c>
      <c r="D35" s="155" t="s">
        <v>12</v>
      </c>
      <c r="E35" s="119" t="s">
        <v>355</v>
      </c>
      <c r="F35" s="407">
        <v>-1000</v>
      </c>
      <c r="G35" s="446">
        <v>965434</v>
      </c>
      <c r="H35" s="447">
        <v>967117</v>
      </c>
      <c r="I35" s="415">
        <f>G35-H35</f>
        <v>-1683</v>
      </c>
      <c r="J35" s="415">
        <f t="shared" si="4"/>
        <v>1683000</v>
      </c>
      <c r="K35" s="415">
        <f t="shared" si="1"/>
        <v>1.683</v>
      </c>
      <c r="L35" s="446">
        <v>864289</v>
      </c>
      <c r="M35" s="447">
        <v>864329</v>
      </c>
      <c r="N35" s="415">
        <f>L35-M35</f>
        <v>-40</v>
      </c>
      <c r="O35" s="415">
        <f t="shared" si="5"/>
        <v>40000</v>
      </c>
      <c r="P35" s="415">
        <f t="shared" si="3"/>
        <v>0.04</v>
      </c>
      <c r="Q35" s="404"/>
    </row>
    <row r="36" spans="1:17" ht="22.5" customHeight="1">
      <c r="A36" s="330"/>
      <c r="B36" s="395"/>
      <c r="C36" s="396"/>
      <c r="D36" s="155"/>
      <c r="E36" s="155"/>
      <c r="F36" s="407"/>
      <c r="G36" s="623"/>
      <c r="H36" s="622"/>
      <c r="I36" s="415"/>
      <c r="J36" s="415"/>
      <c r="K36" s="415"/>
      <c r="L36" s="416"/>
      <c r="M36" s="415"/>
      <c r="N36" s="415"/>
      <c r="O36" s="415"/>
      <c r="P36" s="415"/>
      <c r="Q36" s="404"/>
    </row>
    <row r="37" spans="1:17" ht="22.5" customHeight="1">
      <c r="A37" s="330"/>
      <c r="B37" s="397" t="s">
        <v>174</v>
      </c>
      <c r="C37" s="396"/>
      <c r="D37" s="155"/>
      <c r="E37" s="155"/>
      <c r="F37" s="405"/>
      <c r="G37" s="623"/>
      <c r="H37" s="622"/>
      <c r="I37" s="415"/>
      <c r="J37" s="415"/>
      <c r="K37" s="415"/>
      <c r="L37" s="416"/>
      <c r="M37" s="415"/>
      <c r="N37" s="415"/>
      <c r="O37" s="415"/>
      <c r="P37" s="415"/>
      <c r="Q37" s="404"/>
    </row>
    <row r="38" spans="1:17" ht="22.5" customHeight="1">
      <c r="A38" s="330">
        <v>24</v>
      </c>
      <c r="B38" s="395" t="s">
        <v>130</v>
      </c>
      <c r="C38" s="396">
        <v>4864964</v>
      </c>
      <c r="D38" s="155" t="s">
        <v>12</v>
      </c>
      <c r="E38" s="119" t="s">
        <v>355</v>
      </c>
      <c r="F38" s="407">
        <v>-1000</v>
      </c>
      <c r="G38" s="446">
        <v>61</v>
      </c>
      <c r="H38" s="447">
        <v>149</v>
      </c>
      <c r="I38" s="415">
        <f aca="true" t="shared" si="6" ref="I38:I43">G38-H38</f>
        <v>-88</v>
      </c>
      <c r="J38" s="415">
        <f t="shared" si="4"/>
        <v>88000</v>
      </c>
      <c r="K38" s="415">
        <f t="shared" si="1"/>
        <v>0.088</v>
      </c>
      <c r="L38" s="446">
        <v>979737</v>
      </c>
      <c r="M38" s="447">
        <v>981019</v>
      </c>
      <c r="N38" s="415">
        <f aca="true" t="shared" si="7" ref="N38:N43">L38-M38</f>
        <v>-1282</v>
      </c>
      <c r="O38" s="415">
        <f t="shared" si="5"/>
        <v>1282000</v>
      </c>
      <c r="P38" s="415">
        <f t="shared" si="3"/>
        <v>1.282</v>
      </c>
      <c r="Q38" s="404"/>
    </row>
    <row r="39" spans="1:17" ht="22.5" customHeight="1">
      <c r="A39" s="330">
        <v>25</v>
      </c>
      <c r="B39" s="395" t="s">
        <v>131</v>
      </c>
      <c r="C39" s="396">
        <v>4864965</v>
      </c>
      <c r="D39" s="155" t="s">
        <v>12</v>
      </c>
      <c r="E39" s="119" t="s">
        <v>355</v>
      </c>
      <c r="F39" s="407">
        <v>-1000</v>
      </c>
      <c r="G39" s="446"/>
      <c r="H39" s="447"/>
      <c r="I39" s="415">
        <f t="shared" si="6"/>
        <v>0</v>
      </c>
      <c r="J39" s="415">
        <f t="shared" si="4"/>
        <v>0</v>
      </c>
      <c r="K39" s="415">
        <f t="shared" si="1"/>
        <v>0</v>
      </c>
      <c r="L39" s="446"/>
      <c r="M39" s="447"/>
      <c r="N39" s="415">
        <f t="shared" si="7"/>
        <v>0</v>
      </c>
      <c r="O39" s="415">
        <f t="shared" si="5"/>
        <v>0</v>
      </c>
      <c r="P39" s="415">
        <f t="shared" si="3"/>
        <v>0</v>
      </c>
      <c r="Q39" s="404" t="s">
        <v>420</v>
      </c>
    </row>
    <row r="40" spans="1:17" ht="22.5" customHeight="1">
      <c r="A40" s="330">
        <v>26</v>
      </c>
      <c r="B40" s="395" t="s">
        <v>175</v>
      </c>
      <c r="C40" s="396">
        <v>4864890</v>
      </c>
      <c r="D40" s="155" t="s">
        <v>12</v>
      </c>
      <c r="E40" s="119" t="s">
        <v>355</v>
      </c>
      <c r="F40" s="407">
        <v>-1000</v>
      </c>
      <c r="G40" s="446"/>
      <c r="H40" s="447"/>
      <c r="I40" s="415">
        <f t="shared" si="6"/>
        <v>0</v>
      </c>
      <c r="J40" s="415">
        <f t="shared" si="4"/>
        <v>0</v>
      </c>
      <c r="K40" s="415">
        <f t="shared" si="1"/>
        <v>0</v>
      </c>
      <c r="L40" s="446"/>
      <c r="M40" s="447"/>
      <c r="N40" s="415">
        <f t="shared" si="7"/>
        <v>0</v>
      </c>
      <c r="O40" s="415">
        <f t="shared" si="5"/>
        <v>0</v>
      </c>
      <c r="P40" s="415">
        <f t="shared" si="3"/>
        <v>0</v>
      </c>
      <c r="Q40" s="404" t="s">
        <v>420</v>
      </c>
    </row>
    <row r="41" spans="1:17" ht="22.5" customHeight="1">
      <c r="A41" s="330">
        <v>27</v>
      </c>
      <c r="B41" s="362" t="s">
        <v>176</v>
      </c>
      <c r="C41" s="396">
        <v>4864891</v>
      </c>
      <c r="D41" s="106" t="s">
        <v>12</v>
      </c>
      <c r="E41" s="119" t="s">
        <v>355</v>
      </c>
      <c r="F41" s="407">
        <v>-1000</v>
      </c>
      <c r="G41" s="446"/>
      <c r="H41" s="447"/>
      <c r="I41" s="415">
        <f t="shared" si="6"/>
        <v>0</v>
      </c>
      <c r="J41" s="415">
        <f t="shared" si="4"/>
        <v>0</v>
      </c>
      <c r="K41" s="415">
        <f t="shared" si="1"/>
        <v>0</v>
      </c>
      <c r="L41" s="446"/>
      <c r="M41" s="447"/>
      <c r="N41" s="415">
        <f t="shared" si="7"/>
        <v>0</v>
      </c>
      <c r="O41" s="415">
        <f t="shared" si="5"/>
        <v>0</v>
      </c>
      <c r="P41" s="415">
        <f t="shared" si="3"/>
        <v>0</v>
      </c>
      <c r="Q41" s="404" t="s">
        <v>420</v>
      </c>
    </row>
    <row r="42" spans="1:17" ht="22.5" customHeight="1">
      <c r="A42" s="330">
        <v>28</v>
      </c>
      <c r="B42" s="395" t="s">
        <v>177</v>
      </c>
      <c r="C42" s="396">
        <v>4864906</v>
      </c>
      <c r="D42" s="155" t="s">
        <v>12</v>
      </c>
      <c r="E42" s="119" t="s">
        <v>355</v>
      </c>
      <c r="F42" s="407">
        <v>-1000</v>
      </c>
      <c r="G42" s="446">
        <v>999298</v>
      </c>
      <c r="H42" s="447">
        <v>999371</v>
      </c>
      <c r="I42" s="415">
        <f t="shared" si="6"/>
        <v>-73</v>
      </c>
      <c r="J42" s="415">
        <f t="shared" si="4"/>
        <v>73000</v>
      </c>
      <c r="K42" s="415">
        <f t="shared" si="1"/>
        <v>0.073</v>
      </c>
      <c r="L42" s="446">
        <v>893674</v>
      </c>
      <c r="M42" s="447">
        <v>893678</v>
      </c>
      <c r="N42" s="415">
        <f t="shared" si="7"/>
        <v>-4</v>
      </c>
      <c r="O42" s="415">
        <f t="shared" si="5"/>
        <v>4000</v>
      </c>
      <c r="P42" s="415">
        <f t="shared" si="3"/>
        <v>0.004</v>
      </c>
      <c r="Q42" s="404"/>
    </row>
    <row r="43" spans="1:17" ht="22.5" customHeight="1" thickBot="1">
      <c r="A43" s="330">
        <v>29</v>
      </c>
      <c r="B43" s="395" t="s">
        <v>178</v>
      </c>
      <c r="C43" s="396">
        <v>4864907</v>
      </c>
      <c r="D43" s="155" t="s">
        <v>12</v>
      </c>
      <c r="E43" s="119" t="s">
        <v>355</v>
      </c>
      <c r="F43" s="584">
        <v>-1000</v>
      </c>
      <c r="G43" s="446">
        <v>998568</v>
      </c>
      <c r="H43" s="447">
        <v>998667</v>
      </c>
      <c r="I43" s="415">
        <f t="shared" si="6"/>
        <v>-99</v>
      </c>
      <c r="J43" s="415">
        <f t="shared" si="4"/>
        <v>99000</v>
      </c>
      <c r="K43" s="415">
        <f t="shared" si="1"/>
        <v>0.099</v>
      </c>
      <c r="L43" s="446">
        <v>874050</v>
      </c>
      <c r="M43" s="447">
        <v>874056</v>
      </c>
      <c r="N43" s="415">
        <f t="shared" si="7"/>
        <v>-6</v>
      </c>
      <c r="O43" s="415">
        <f t="shared" si="5"/>
        <v>6000</v>
      </c>
      <c r="P43" s="415">
        <f t="shared" si="3"/>
        <v>0.006</v>
      </c>
      <c r="Q43" s="404"/>
    </row>
    <row r="44" spans="1:17" ht="18" customHeight="1" thickTop="1">
      <c r="A44" s="359"/>
      <c r="B44" s="398"/>
      <c r="C44" s="399"/>
      <c r="D44" s="315"/>
      <c r="E44" s="316"/>
      <c r="F44" s="407"/>
      <c r="G44" s="624"/>
      <c r="H44" s="625"/>
      <c r="I44" s="421"/>
      <c r="J44" s="421"/>
      <c r="K44" s="421"/>
      <c r="L44" s="421"/>
      <c r="M44" s="422"/>
      <c r="N44" s="421"/>
      <c r="O44" s="421"/>
      <c r="P44" s="421"/>
      <c r="Q44" s="27"/>
    </row>
    <row r="45" spans="1:17" ht="18" customHeight="1" thickBot="1">
      <c r="A45" s="536" t="s">
        <v>344</v>
      </c>
      <c r="B45" s="400"/>
      <c r="C45" s="401"/>
      <c r="D45" s="317"/>
      <c r="E45" s="318"/>
      <c r="F45" s="407"/>
      <c r="G45" s="626"/>
      <c r="H45" s="627"/>
      <c r="I45" s="425"/>
      <c r="J45" s="425"/>
      <c r="K45" s="425"/>
      <c r="L45" s="425"/>
      <c r="M45" s="426"/>
      <c r="N45" s="425"/>
      <c r="O45" s="425"/>
      <c r="P45" s="545" t="str">
        <f>NDPL!$Q$1</f>
        <v>MARCH-2013</v>
      </c>
      <c r="Q45" s="545"/>
    </row>
    <row r="46" spans="1:17" ht="21" customHeight="1" thickTop="1">
      <c r="A46" s="357"/>
      <c r="B46" s="360" t="s">
        <v>179</v>
      </c>
      <c r="C46" s="396"/>
      <c r="D46" s="106"/>
      <c r="E46" s="106"/>
      <c r="F46" s="585"/>
      <c r="G46" s="623"/>
      <c r="H46" s="622"/>
      <c r="I46" s="415"/>
      <c r="J46" s="415"/>
      <c r="K46" s="415"/>
      <c r="L46" s="416"/>
      <c r="M46" s="415"/>
      <c r="N46" s="415"/>
      <c r="O46" s="415"/>
      <c r="P46" s="415"/>
      <c r="Q46" s="184"/>
    </row>
    <row r="47" spans="1:17" ht="21" customHeight="1">
      <c r="A47" s="330">
        <v>30</v>
      </c>
      <c r="B47" s="395" t="s">
        <v>15</v>
      </c>
      <c r="C47" s="396">
        <v>4864988</v>
      </c>
      <c r="D47" s="155" t="s">
        <v>12</v>
      </c>
      <c r="E47" s="119" t="s">
        <v>355</v>
      </c>
      <c r="F47" s="407">
        <v>-1000</v>
      </c>
      <c r="G47" s="446">
        <v>997517</v>
      </c>
      <c r="H47" s="447">
        <v>997902</v>
      </c>
      <c r="I47" s="415">
        <f>G47-H47</f>
        <v>-385</v>
      </c>
      <c r="J47" s="415">
        <f t="shared" si="4"/>
        <v>385000</v>
      </c>
      <c r="K47" s="415">
        <f t="shared" si="1"/>
        <v>0.385</v>
      </c>
      <c r="L47" s="446">
        <v>973286</v>
      </c>
      <c r="M47" s="447">
        <v>973400</v>
      </c>
      <c r="N47" s="415">
        <f>L47-M47</f>
        <v>-114</v>
      </c>
      <c r="O47" s="415">
        <f t="shared" si="5"/>
        <v>114000</v>
      </c>
      <c r="P47" s="415">
        <f t="shared" si="3"/>
        <v>0.114</v>
      </c>
      <c r="Q47" s="184"/>
    </row>
    <row r="48" spans="1:17" ht="21" customHeight="1">
      <c r="A48" s="330">
        <v>31</v>
      </c>
      <c r="B48" s="395" t="s">
        <v>16</v>
      </c>
      <c r="C48" s="396">
        <v>4864989</v>
      </c>
      <c r="D48" s="155" t="s">
        <v>12</v>
      </c>
      <c r="E48" s="119" t="s">
        <v>355</v>
      </c>
      <c r="F48" s="407">
        <v>-1000</v>
      </c>
      <c r="G48" s="446">
        <v>998883</v>
      </c>
      <c r="H48" s="447">
        <v>999240</v>
      </c>
      <c r="I48" s="415">
        <f>G48-H48</f>
        <v>-357</v>
      </c>
      <c r="J48" s="415">
        <f t="shared" si="4"/>
        <v>357000</v>
      </c>
      <c r="K48" s="415">
        <f t="shared" si="1"/>
        <v>0.357</v>
      </c>
      <c r="L48" s="446">
        <v>989996</v>
      </c>
      <c r="M48" s="447">
        <v>990143</v>
      </c>
      <c r="N48" s="415">
        <f>L48-M48</f>
        <v>-147</v>
      </c>
      <c r="O48" s="415">
        <f t="shared" si="5"/>
        <v>147000</v>
      </c>
      <c r="P48" s="415">
        <f t="shared" si="3"/>
        <v>0.147</v>
      </c>
      <c r="Q48" s="184"/>
    </row>
    <row r="49" spans="1:17" ht="21" customHeight="1">
      <c r="A49" s="330">
        <v>32</v>
      </c>
      <c r="B49" s="395" t="s">
        <v>17</v>
      </c>
      <c r="C49" s="396">
        <v>4864979</v>
      </c>
      <c r="D49" s="155" t="s">
        <v>12</v>
      </c>
      <c r="E49" s="119" t="s">
        <v>355</v>
      </c>
      <c r="F49" s="407">
        <v>-2000</v>
      </c>
      <c r="G49" s="446">
        <v>993478</v>
      </c>
      <c r="H49" s="447">
        <v>993010</v>
      </c>
      <c r="I49" s="415">
        <f>G49-H49</f>
        <v>468</v>
      </c>
      <c r="J49" s="415">
        <f t="shared" si="4"/>
        <v>-936000</v>
      </c>
      <c r="K49" s="415">
        <f t="shared" si="1"/>
        <v>-0.936</v>
      </c>
      <c r="L49" s="446">
        <v>970945</v>
      </c>
      <c r="M49" s="447">
        <v>970946</v>
      </c>
      <c r="N49" s="415">
        <f>L49-M49</f>
        <v>-1</v>
      </c>
      <c r="O49" s="415">
        <f t="shared" si="5"/>
        <v>2000</v>
      </c>
      <c r="P49" s="415">
        <f t="shared" si="3"/>
        <v>0.002</v>
      </c>
      <c r="Q49" s="586"/>
    </row>
    <row r="50" spans="1:17" ht="21" customHeight="1">
      <c r="A50" s="330"/>
      <c r="B50" s="397" t="s">
        <v>180</v>
      </c>
      <c r="C50" s="396"/>
      <c r="D50" s="155"/>
      <c r="E50" s="155"/>
      <c r="F50" s="407"/>
      <c r="G50" s="623"/>
      <c r="H50" s="622"/>
      <c r="I50" s="415"/>
      <c r="J50" s="415"/>
      <c r="K50" s="415"/>
      <c r="L50" s="416"/>
      <c r="M50" s="415"/>
      <c r="N50" s="415"/>
      <c r="O50" s="415"/>
      <c r="P50" s="415"/>
      <c r="Q50" s="184"/>
    </row>
    <row r="51" spans="1:17" ht="21" customHeight="1">
      <c r="A51" s="330">
        <v>33</v>
      </c>
      <c r="B51" s="395" t="s">
        <v>15</v>
      </c>
      <c r="C51" s="396">
        <v>4864966</v>
      </c>
      <c r="D51" s="155" t="s">
        <v>12</v>
      </c>
      <c r="E51" s="119" t="s">
        <v>355</v>
      </c>
      <c r="F51" s="407">
        <v>-1000</v>
      </c>
      <c r="G51" s="446">
        <v>997171</v>
      </c>
      <c r="H51" s="447">
        <v>997202</v>
      </c>
      <c r="I51" s="415">
        <f>G51-H51</f>
        <v>-31</v>
      </c>
      <c r="J51" s="415">
        <f t="shared" si="4"/>
        <v>31000</v>
      </c>
      <c r="K51" s="415">
        <f t="shared" si="1"/>
        <v>0.031</v>
      </c>
      <c r="L51" s="446">
        <v>925947</v>
      </c>
      <c r="M51" s="447">
        <v>926095</v>
      </c>
      <c r="N51" s="415">
        <f>L51-M51</f>
        <v>-148</v>
      </c>
      <c r="O51" s="415">
        <f t="shared" si="5"/>
        <v>148000</v>
      </c>
      <c r="P51" s="415">
        <f t="shared" si="3"/>
        <v>0.148</v>
      </c>
      <c r="Q51" s="184"/>
    </row>
    <row r="52" spans="1:17" ht="21" customHeight="1">
      <c r="A52" s="330">
        <v>34</v>
      </c>
      <c r="B52" s="395" t="s">
        <v>16</v>
      </c>
      <c r="C52" s="396">
        <v>4864967</v>
      </c>
      <c r="D52" s="155" t="s">
        <v>12</v>
      </c>
      <c r="E52" s="119" t="s">
        <v>355</v>
      </c>
      <c r="F52" s="407">
        <v>-1000</v>
      </c>
      <c r="G52" s="446">
        <v>996790</v>
      </c>
      <c r="H52" s="447">
        <v>996975</v>
      </c>
      <c r="I52" s="415">
        <f>G52-H52</f>
        <v>-185</v>
      </c>
      <c r="J52" s="415">
        <f t="shared" si="4"/>
        <v>185000</v>
      </c>
      <c r="K52" s="415">
        <f t="shared" si="1"/>
        <v>0.185</v>
      </c>
      <c r="L52" s="446">
        <v>936449</v>
      </c>
      <c r="M52" s="447">
        <v>936730</v>
      </c>
      <c r="N52" s="415">
        <f>L52-M52</f>
        <v>-281</v>
      </c>
      <c r="O52" s="415">
        <f t="shared" si="5"/>
        <v>281000</v>
      </c>
      <c r="P52" s="415">
        <f t="shared" si="3"/>
        <v>0.281</v>
      </c>
      <c r="Q52" s="184"/>
    </row>
    <row r="53" spans="1:17" ht="21" customHeight="1">
      <c r="A53" s="330">
        <v>35</v>
      </c>
      <c r="B53" s="395" t="s">
        <v>17</v>
      </c>
      <c r="C53" s="396">
        <v>4865048</v>
      </c>
      <c r="D53" s="155" t="s">
        <v>12</v>
      </c>
      <c r="E53" s="119" t="s">
        <v>355</v>
      </c>
      <c r="F53" s="407">
        <v>-1000</v>
      </c>
      <c r="G53" s="446">
        <v>997086</v>
      </c>
      <c r="H53" s="447">
        <v>997118</v>
      </c>
      <c r="I53" s="415">
        <f>G53-H53</f>
        <v>-32</v>
      </c>
      <c r="J53" s="415">
        <f t="shared" si="4"/>
        <v>32000</v>
      </c>
      <c r="K53" s="415">
        <f t="shared" si="1"/>
        <v>0.032</v>
      </c>
      <c r="L53" s="446">
        <v>931051</v>
      </c>
      <c r="M53" s="447">
        <v>931693</v>
      </c>
      <c r="N53" s="415">
        <f>L53-M53</f>
        <v>-642</v>
      </c>
      <c r="O53" s="415">
        <f t="shared" si="5"/>
        <v>642000</v>
      </c>
      <c r="P53" s="415">
        <f t="shared" si="3"/>
        <v>0.642</v>
      </c>
      <c r="Q53" s="184"/>
    </row>
    <row r="54" spans="1:17" ht="21" customHeight="1">
      <c r="A54" s="330"/>
      <c r="B54" s="397" t="s">
        <v>121</v>
      </c>
      <c r="C54" s="396"/>
      <c r="D54" s="155"/>
      <c r="E54" s="119"/>
      <c r="F54" s="405"/>
      <c r="G54" s="623"/>
      <c r="H54" s="628"/>
      <c r="I54" s="415"/>
      <c r="J54" s="415"/>
      <c r="K54" s="415"/>
      <c r="L54" s="416"/>
      <c r="M54" s="412"/>
      <c r="N54" s="415"/>
      <c r="O54" s="415"/>
      <c r="P54" s="415"/>
      <c r="Q54" s="184"/>
    </row>
    <row r="55" spans="1:17" ht="21" customHeight="1">
      <c r="A55" s="330">
        <v>36</v>
      </c>
      <c r="B55" s="395" t="s">
        <v>377</v>
      </c>
      <c r="C55" s="396">
        <v>4864827</v>
      </c>
      <c r="D55" s="155" t="s">
        <v>12</v>
      </c>
      <c r="E55" s="119" t="s">
        <v>355</v>
      </c>
      <c r="F55" s="405">
        <v>-666.666</v>
      </c>
      <c r="G55" s="446">
        <v>997851</v>
      </c>
      <c r="H55" s="447">
        <v>997769</v>
      </c>
      <c r="I55" s="415">
        <f>G55-H55</f>
        <v>82</v>
      </c>
      <c r="J55" s="415">
        <f t="shared" si="4"/>
        <v>-54666.612</v>
      </c>
      <c r="K55" s="415">
        <f t="shared" si="1"/>
        <v>-0.054666612</v>
      </c>
      <c r="L55" s="446">
        <v>991422</v>
      </c>
      <c r="M55" s="447">
        <v>991422</v>
      </c>
      <c r="N55" s="415">
        <f>L55-M55</f>
        <v>0</v>
      </c>
      <c r="O55" s="415">
        <f t="shared" si="5"/>
        <v>0</v>
      </c>
      <c r="P55" s="415">
        <f t="shared" si="3"/>
        <v>0</v>
      </c>
      <c r="Q55" s="587"/>
    </row>
    <row r="56" spans="1:17" ht="21" customHeight="1">
      <c r="A56" s="330">
        <v>37</v>
      </c>
      <c r="B56" s="395" t="s">
        <v>182</v>
      </c>
      <c r="C56" s="396">
        <v>4864828</v>
      </c>
      <c r="D56" s="155" t="s">
        <v>12</v>
      </c>
      <c r="E56" s="119" t="s">
        <v>355</v>
      </c>
      <c r="F56" s="405">
        <v>-666.666</v>
      </c>
      <c r="G56" s="446">
        <v>973509</v>
      </c>
      <c r="H56" s="447">
        <v>973442</v>
      </c>
      <c r="I56" s="415">
        <f>G56-H56</f>
        <v>67</v>
      </c>
      <c r="J56" s="415">
        <f t="shared" si="4"/>
        <v>-44666.622</v>
      </c>
      <c r="K56" s="415">
        <f t="shared" si="1"/>
        <v>-0.044666622</v>
      </c>
      <c r="L56" s="446">
        <v>971811</v>
      </c>
      <c r="M56" s="447">
        <v>971811</v>
      </c>
      <c r="N56" s="415">
        <f>L56-M56</f>
        <v>0</v>
      </c>
      <c r="O56" s="415">
        <f t="shared" si="5"/>
        <v>0</v>
      </c>
      <c r="P56" s="415">
        <f t="shared" si="3"/>
        <v>0</v>
      </c>
      <c r="Q56" s="184"/>
    </row>
    <row r="57" spans="1:17" ht="22.5" customHeight="1">
      <c r="A57" s="330"/>
      <c r="B57" s="397" t="s">
        <v>379</v>
      </c>
      <c r="C57" s="396"/>
      <c r="D57" s="155"/>
      <c r="E57" s="119"/>
      <c r="F57" s="405"/>
      <c r="G57" s="623"/>
      <c r="H57" s="628"/>
      <c r="I57" s="415"/>
      <c r="J57" s="415"/>
      <c r="K57" s="415"/>
      <c r="L57" s="419"/>
      <c r="M57" s="412"/>
      <c r="N57" s="415"/>
      <c r="O57" s="415"/>
      <c r="P57" s="415"/>
      <c r="Q57" s="184"/>
    </row>
    <row r="58" spans="1:17" ht="21" customHeight="1">
      <c r="A58" s="330">
        <v>38</v>
      </c>
      <c r="B58" s="395" t="s">
        <v>377</v>
      </c>
      <c r="C58" s="396">
        <v>4865024</v>
      </c>
      <c r="D58" s="155" t="s">
        <v>12</v>
      </c>
      <c r="E58" s="119" t="s">
        <v>355</v>
      </c>
      <c r="F58" s="592">
        <v>-2000</v>
      </c>
      <c r="G58" s="446">
        <v>1072</v>
      </c>
      <c r="H58" s="447">
        <v>1012</v>
      </c>
      <c r="I58" s="415">
        <f>G58-H58</f>
        <v>60</v>
      </c>
      <c r="J58" s="415">
        <f t="shared" si="4"/>
        <v>-120000</v>
      </c>
      <c r="K58" s="415">
        <f t="shared" si="1"/>
        <v>-0.12</v>
      </c>
      <c r="L58" s="446">
        <v>1308</v>
      </c>
      <c r="M58" s="447">
        <v>1303</v>
      </c>
      <c r="N58" s="415">
        <f>L58-M58</f>
        <v>5</v>
      </c>
      <c r="O58" s="415">
        <f t="shared" si="5"/>
        <v>-10000</v>
      </c>
      <c r="P58" s="415">
        <f t="shared" si="3"/>
        <v>-0.01</v>
      </c>
      <c r="Q58" s="184"/>
    </row>
    <row r="59" spans="1:17" ht="21" customHeight="1">
      <c r="A59" s="330">
        <v>39</v>
      </c>
      <c r="B59" s="395" t="s">
        <v>182</v>
      </c>
      <c r="C59" s="396">
        <v>4864920</v>
      </c>
      <c r="D59" s="155" t="s">
        <v>12</v>
      </c>
      <c r="E59" s="119" t="s">
        <v>355</v>
      </c>
      <c r="F59" s="592">
        <v>-2000</v>
      </c>
      <c r="G59" s="446">
        <v>997944</v>
      </c>
      <c r="H59" s="447">
        <v>997875</v>
      </c>
      <c r="I59" s="415">
        <f>G59-H59</f>
        <v>69</v>
      </c>
      <c r="J59" s="415">
        <f t="shared" si="4"/>
        <v>-138000</v>
      </c>
      <c r="K59" s="415">
        <f t="shared" si="1"/>
        <v>-0.138</v>
      </c>
      <c r="L59" s="446">
        <v>499</v>
      </c>
      <c r="M59" s="447">
        <v>496</v>
      </c>
      <c r="N59" s="415">
        <f>L59-M59</f>
        <v>3</v>
      </c>
      <c r="O59" s="415">
        <f t="shared" si="5"/>
        <v>-6000</v>
      </c>
      <c r="P59" s="415">
        <f t="shared" si="3"/>
        <v>-0.006</v>
      </c>
      <c r="Q59" s="184"/>
    </row>
    <row r="60" spans="1:17" ht="21" customHeight="1">
      <c r="A60" s="330"/>
      <c r="B60" s="704" t="s">
        <v>385</v>
      </c>
      <c r="C60" s="396"/>
      <c r="D60" s="155"/>
      <c r="E60" s="119"/>
      <c r="F60" s="592"/>
      <c r="G60" s="446"/>
      <c r="H60" s="447"/>
      <c r="I60" s="415"/>
      <c r="J60" s="415"/>
      <c r="K60" s="415"/>
      <c r="L60" s="446"/>
      <c r="M60" s="447"/>
      <c r="N60" s="415"/>
      <c r="O60" s="415"/>
      <c r="P60" s="415"/>
      <c r="Q60" s="184"/>
    </row>
    <row r="61" spans="1:17" ht="21" customHeight="1">
      <c r="A61" s="330">
        <v>40</v>
      </c>
      <c r="B61" s="395" t="s">
        <v>377</v>
      </c>
      <c r="C61" s="396">
        <v>5128414</v>
      </c>
      <c r="D61" s="155" t="s">
        <v>12</v>
      </c>
      <c r="E61" s="119" t="s">
        <v>355</v>
      </c>
      <c r="F61" s="592">
        <v>-1000</v>
      </c>
      <c r="G61" s="446">
        <v>957131</v>
      </c>
      <c r="H61" s="447">
        <v>959296</v>
      </c>
      <c r="I61" s="415">
        <f>G61-H61</f>
        <v>-2165</v>
      </c>
      <c r="J61" s="415">
        <f t="shared" si="4"/>
        <v>2165000</v>
      </c>
      <c r="K61" s="415">
        <f t="shared" si="1"/>
        <v>2.165</v>
      </c>
      <c r="L61" s="446">
        <v>997444</v>
      </c>
      <c r="M61" s="447">
        <v>997453</v>
      </c>
      <c r="N61" s="415">
        <f>L61-M61</f>
        <v>-9</v>
      </c>
      <c r="O61" s="415">
        <f t="shared" si="5"/>
        <v>9000</v>
      </c>
      <c r="P61" s="415">
        <f t="shared" si="3"/>
        <v>0.009</v>
      </c>
      <c r="Q61" s="184"/>
    </row>
    <row r="62" spans="1:17" ht="21" customHeight="1">
      <c r="A62" s="330">
        <v>41</v>
      </c>
      <c r="B62" s="395" t="s">
        <v>182</v>
      </c>
      <c r="C62" s="396">
        <v>5128416</v>
      </c>
      <c r="D62" s="155" t="s">
        <v>12</v>
      </c>
      <c r="E62" s="119" t="s">
        <v>355</v>
      </c>
      <c r="F62" s="592">
        <v>-1000</v>
      </c>
      <c r="G62" s="446">
        <v>966767</v>
      </c>
      <c r="H62" s="447">
        <v>966914</v>
      </c>
      <c r="I62" s="415">
        <f>G62-H62</f>
        <v>-147</v>
      </c>
      <c r="J62" s="415">
        <f t="shared" si="4"/>
        <v>147000</v>
      </c>
      <c r="K62" s="415">
        <f t="shared" si="1"/>
        <v>0.147</v>
      </c>
      <c r="L62" s="446">
        <v>997913</v>
      </c>
      <c r="M62" s="447">
        <v>997913</v>
      </c>
      <c r="N62" s="415">
        <f>L62-M62</f>
        <v>0</v>
      </c>
      <c r="O62" s="415">
        <f t="shared" si="5"/>
        <v>0</v>
      </c>
      <c r="P62" s="415">
        <f t="shared" si="3"/>
        <v>0</v>
      </c>
      <c r="Q62" s="184"/>
    </row>
    <row r="63" spans="1:17" ht="21" customHeight="1">
      <c r="A63" s="330"/>
      <c r="B63" s="704" t="s">
        <v>394</v>
      </c>
      <c r="C63" s="396"/>
      <c r="D63" s="155"/>
      <c r="E63" s="119"/>
      <c r="F63" s="592"/>
      <c r="G63" s="446"/>
      <c r="H63" s="447"/>
      <c r="I63" s="415"/>
      <c r="J63" s="415"/>
      <c r="K63" s="415"/>
      <c r="L63" s="446"/>
      <c r="M63" s="447"/>
      <c r="N63" s="415"/>
      <c r="O63" s="415"/>
      <c r="P63" s="415"/>
      <c r="Q63" s="184"/>
    </row>
    <row r="64" spans="1:17" ht="21" customHeight="1">
      <c r="A64" s="330">
        <v>42</v>
      </c>
      <c r="B64" s="395" t="s">
        <v>395</v>
      </c>
      <c r="C64" s="396">
        <v>5100228</v>
      </c>
      <c r="D64" s="155" t="s">
        <v>12</v>
      </c>
      <c r="E64" s="119" t="s">
        <v>355</v>
      </c>
      <c r="F64" s="592">
        <v>800</v>
      </c>
      <c r="G64" s="446">
        <v>996697</v>
      </c>
      <c r="H64" s="447">
        <v>997071</v>
      </c>
      <c r="I64" s="415">
        <f>G64-H64</f>
        <v>-374</v>
      </c>
      <c r="J64" s="415">
        <f t="shared" si="4"/>
        <v>-299200</v>
      </c>
      <c r="K64" s="415">
        <f t="shared" si="1"/>
        <v>-0.2992</v>
      </c>
      <c r="L64" s="446">
        <v>1239</v>
      </c>
      <c r="M64" s="447">
        <v>1193</v>
      </c>
      <c r="N64" s="415">
        <f>L64-M64</f>
        <v>46</v>
      </c>
      <c r="O64" s="415">
        <f t="shared" si="5"/>
        <v>36800</v>
      </c>
      <c r="P64" s="415">
        <f t="shared" si="3"/>
        <v>0.0368</v>
      </c>
      <c r="Q64" s="184"/>
    </row>
    <row r="65" spans="1:17" ht="21" customHeight="1">
      <c r="A65" s="330">
        <v>43</v>
      </c>
      <c r="B65" s="488" t="s">
        <v>396</v>
      </c>
      <c r="C65" s="396">
        <v>5128441</v>
      </c>
      <c r="D65" s="155" t="s">
        <v>12</v>
      </c>
      <c r="E65" s="119" t="s">
        <v>355</v>
      </c>
      <c r="F65" s="592">
        <v>800</v>
      </c>
      <c r="G65" s="446">
        <v>10174</v>
      </c>
      <c r="H65" s="447">
        <v>8790</v>
      </c>
      <c r="I65" s="415">
        <f>G65-H65</f>
        <v>1384</v>
      </c>
      <c r="J65" s="415">
        <f t="shared" si="4"/>
        <v>1107200</v>
      </c>
      <c r="K65" s="415">
        <f t="shared" si="1"/>
        <v>1.1072</v>
      </c>
      <c r="L65" s="446">
        <v>833</v>
      </c>
      <c r="M65" s="447">
        <v>833</v>
      </c>
      <c r="N65" s="415">
        <f>L65-M65</f>
        <v>0</v>
      </c>
      <c r="O65" s="415">
        <f t="shared" si="5"/>
        <v>0</v>
      </c>
      <c r="P65" s="415">
        <f t="shared" si="3"/>
        <v>0</v>
      </c>
      <c r="Q65" s="184"/>
    </row>
    <row r="66" spans="1:17" ht="21" customHeight="1">
      <c r="A66" s="330">
        <v>44</v>
      </c>
      <c r="B66" s="395" t="s">
        <v>371</v>
      </c>
      <c r="C66" s="396">
        <v>5128443</v>
      </c>
      <c r="D66" s="155" t="s">
        <v>12</v>
      </c>
      <c r="E66" s="119" t="s">
        <v>355</v>
      </c>
      <c r="F66" s="592">
        <v>800</v>
      </c>
      <c r="G66" s="446">
        <v>976697</v>
      </c>
      <c r="H66" s="447">
        <v>977770</v>
      </c>
      <c r="I66" s="415">
        <f>G66-H66</f>
        <v>-1073</v>
      </c>
      <c r="J66" s="415">
        <f t="shared" si="4"/>
        <v>-858400</v>
      </c>
      <c r="K66" s="415">
        <f t="shared" si="1"/>
        <v>-0.8584</v>
      </c>
      <c r="L66" s="446">
        <v>999697</v>
      </c>
      <c r="M66" s="447">
        <v>999697</v>
      </c>
      <c r="N66" s="415">
        <f>L66-M66</f>
        <v>0</v>
      </c>
      <c r="O66" s="415">
        <f t="shared" si="5"/>
        <v>0</v>
      </c>
      <c r="P66" s="415">
        <f t="shared" si="3"/>
        <v>0</v>
      </c>
      <c r="Q66" s="184"/>
    </row>
    <row r="67" spans="1:17" ht="21" customHeight="1">
      <c r="A67" s="330">
        <v>45</v>
      </c>
      <c r="B67" s="395" t="s">
        <v>399</v>
      </c>
      <c r="C67" s="396">
        <v>5128407</v>
      </c>
      <c r="D67" s="155" t="s">
        <v>12</v>
      </c>
      <c r="E67" s="119" t="s">
        <v>355</v>
      </c>
      <c r="F67" s="592">
        <v>-2000</v>
      </c>
      <c r="G67" s="446">
        <v>999423</v>
      </c>
      <c r="H67" s="447">
        <v>999455</v>
      </c>
      <c r="I67" s="415">
        <f>G67-H67</f>
        <v>-32</v>
      </c>
      <c r="J67" s="415">
        <f t="shared" si="4"/>
        <v>64000</v>
      </c>
      <c r="K67" s="415">
        <f t="shared" si="1"/>
        <v>0.064</v>
      </c>
      <c r="L67" s="446">
        <v>999980</v>
      </c>
      <c r="M67" s="447">
        <v>999980</v>
      </c>
      <c r="N67" s="415">
        <f>L67-M67</f>
        <v>0</v>
      </c>
      <c r="O67" s="415">
        <f t="shared" si="5"/>
        <v>0</v>
      </c>
      <c r="P67" s="415">
        <f t="shared" si="3"/>
        <v>0</v>
      </c>
      <c r="Q67" s="184"/>
    </row>
    <row r="68" spans="1:17" ht="21" customHeight="1">
      <c r="A68" s="330"/>
      <c r="B68" s="360" t="s">
        <v>107</v>
      </c>
      <c r="C68" s="396"/>
      <c r="D68" s="106"/>
      <c r="E68" s="106"/>
      <c r="F68" s="405"/>
      <c r="G68" s="623"/>
      <c r="H68" s="622"/>
      <c r="I68" s="415"/>
      <c r="J68" s="415"/>
      <c r="K68" s="415"/>
      <c r="L68" s="416"/>
      <c r="M68" s="415"/>
      <c r="N68" s="415"/>
      <c r="O68" s="415"/>
      <c r="P68" s="415"/>
      <c r="Q68" s="184"/>
    </row>
    <row r="69" spans="1:17" ht="21" customHeight="1">
      <c r="A69" s="330">
        <v>46</v>
      </c>
      <c r="B69" s="395" t="s">
        <v>118</v>
      </c>
      <c r="C69" s="396">
        <v>4864951</v>
      </c>
      <c r="D69" s="155" t="s">
        <v>12</v>
      </c>
      <c r="E69" s="119" t="s">
        <v>355</v>
      </c>
      <c r="F69" s="407">
        <v>1000</v>
      </c>
      <c r="G69" s="446">
        <v>996403</v>
      </c>
      <c r="H69" s="447">
        <v>996464</v>
      </c>
      <c r="I69" s="415">
        <f>G69-H69</f>
        <v>-61</v>
      </c>
      <c r="J69" s="415">
        <f t="shared" si="4"/>
        <v>-61000</v>
      </c>
      <c r="K69" s="415">
        <f t="shared" si="1"/>
        <v>-0.061</v>
      </c>
      <c r="L69" s="446">
        <v>37540</v>
      </c>
      <c r="M69" s="447">
        <v>37654</v>
      </c>
      <c r="N69" s="415">
        <f>L69-M69</f>
        <v>-114</v>
      </c>
      <c r="O69" s="415">
        <f t="shared" si="5"/>
        <v>-114000</v>
      </c>
      <c r="P69" s="415">
        <f t="shared" si="3"/>
        <v>-0.114</v>
      </c>
      <c r="Q69" s="184"/>
    </row>
    <row r="70" spans="1:17" ht="21" customHeight="1">
      <c r="A70" s="330">
        <v>47</v>
      </c>
      <c r="B70" s="395" t="s">
        <v>119</v>
      </c>
      <c r="C70" s="396">
        <v>4902501</v>
      </c>
      <c r="D70" s="155" t="s">
        <v>12</v>
      </c>
      <c r="E70" s="119" t="s">
        <v>355</v>
      </c>
      <c r="F70" s="407">
        <v>1333.33</v>
      </c>
      <c r="G70" s="446">
        <v>995982</v>
      </c>
      <c r="H70" s="447">
        <v>996070</v>
      </c>
      <c r="I70" s="412">
        <f>G70-H70</f>
        <v>-88</v>
      </c>
      <c r="J70" s="412">
        <f t="shared" si="4"/>
        <v>-117333.04</v>
      </c>
      <c r="K70" s="412">
        <f t="shared" si="1"/>
        <v>-0.11733304</v>
      </c>
      <c r="L70" s="446">
        <v>6</v>
      </c>
      <c r="M70" s="447">
        <v>57</v>
      </c>
      <c r="N70" s="415">
        <f>L70-M70</f>
        <v>-51</v>
      </c>
      <c r="O70" s="415">
        <f t="shared" si="5"/>
        <v>-67999.83</v>
      </c>
      <c r="P70" s="415">
        <f t="shared" si="3"/>
        <v>-0.06799983</v>
      </c>
      <c r="Q70" s="184"/>
    </row>
    <row r="71" spans="1:17" ht="21" customHeight="1">
      <c r="A71" s="330"/>
      <c r="B71" s="397" t="s">
        <v>181</v>
      </c>
      <c r="C71" s="396"/>
      <c r="D71" s="155"/>
      <c r="E71" s="155"/>
      <c r="F71" s="407"/>
      <c r="G71" s="623"/>
      <c r="H71" s="622"/>
      <c r="I71" s="415"/>
      <c r="J71" s="415"/>
      <c r="K71" s="415"/>
      <c r="L71" s="416"/>
      <c r="M71" s="415"/>
      <c r="N71" s="415"/>
      <c r="O71" s="415"/>
      <c r="P71" s="415"/>
      <c r="Q71" s="184"/>
    </row>
    <row r="72" spans="1:17" ht="21" customHeight="1">
      <c r="A72" s="330">
        <v>48</v>
      </c>
      <c r="B72" s="395" t="s">
        <v>38</v>
      </c>
      <c r="C72" s="396">
        <v>4864990</v>
      </c>
      <c r="D72" s="155" t="s">
        <v>12</v>
      </c>
      <c r="E72" s="119" t="s">
        <v>355</v>
      </c>
      <c r="F72" s="407">
        <v>-1000</v>
      </c>
      <c r="G72" s="446">
        <v>8164</v>
      </c>
      <c r="H72" s="447">
        <v>7318</v>
      </c>
      <c r="I72" s="415">
        <f>G72-H72</f>
        <v>846</v>
      </c>
      <c r="J72" s="415">
        <f t="shared" si="4"/>
        <v>-846000</v>
      </c>
      <c r="K72" s="415">
        <f t="shared" si="1"/>
        <v>-0.846</v>
      </c>
      <c r="L72" s="446">
        <v>978927</v>
      </c>
      <c r="M72" s="447">
        <v>978928</v>
      </c>
      <c r="N72" s="415">
        <f>L72-M72</f>
        <v>-1</v>
      </c>
      <c r="O72" s="415">
        <f t="shared" si="5"/>
        <v>1000</v>
      </c>
      <c r="P72" s="415">
        <f t="shared" si="3"/>
        <v>0.001</v>
      </c>
      <c r="Q72" s="184"/>
    </row>
    <row r="73" spans="1:17" ht="21" customHeight="1">
      <c r="A73" s="330">
        <v>49</v>
      </c>
      <c r="B73" s="395" t="s">
        <v>182</v>
      </c>
      <c r="C73" s="396">
        <v>4864991</v>
      </c>
      <c r="D73" s="155" t="s">
        <v>12</v>
      </c>
      <c r="E73" s="119" t="s">
        <v>355</v>
      </c>
      <c r="F73" s="407">
        <v>-1000</v>
      </c>
      <c r="G73" s="446">
        <v>999219</v>
      </c>
      <c r="H73" s="447">
        <v>998896</v>
      </c>
      <c r="I73" s="415">
        <f>G73-H73</f>
        <v>323</v>
      </c>
      <c r="J73" s="415">
        <f t="shared" si="4"/>
        <v>-323000</v>
      </c>
      <c r="K73" s="415">
        <f t="shared" si="1"/>
        <v>-0.323</v>
      </c>
      <c r="L73" s="446">
        <v>986536</v>
      </c>
      <c r="M73" s="447">
        <v>986538</v>
      </c>
      <c r="N73" s="415">
        <f>L73-M73</f>
        <v>-2</v>
      </c>
      <c r="O73" s="415">
        <f t="shared" si="5"/>
        <v>2000</v>
      </c>
      <c r="P73" s="415">
        <f t="shared" si="3"/>
        <v>0.002</v>
      </c>
      <c r="Q73" s="184"/>
    </row>
    <row r="74" spans="1:17" ht="21" customHeight="1">
      <c r="A74" s="330"/>
      <c r="B74" s="402" t="s">
        <v>28</v>
      </c>
      <c r="C74" s="363"/>
      <c r="D74" s="66"/>
      <c r="E74" s="66"/>
      <c r="F74" s="407"/>
      <c r="G74" s="623"/>
      <c r="H74" s="622"/>
      <c r="I74" s="415"/>
      <c r="J74" s="415"/>
      <c r="K74" s="415"/>
      <c r="L74" s="416"/>
      <c r="M74" s="415"/>
      <c r="N74" s="415"/>
      <c r="O74" s="415"/>
      <c r="P74" s="415"/>
      <c r="Q74" s="184"/>
    </row>
    <row r="75" spans="1:17" ht="21" customHeight="1">
      <c r="A75" s="330">
        <v>50</v>
      </c>
      <c r="B75" s="110" t="s">
        <v>83</v>
      </c>
      <c r="C75" s="363">
        <v>4865092</v>
      </c>
      <c r="D75" s="66" t="s">
        <v>12</v>
      </c>
      <c r="E75" s="119" t="s">
        <v>355</v>
      </c>
      <c r="F75" s="407">
        <v>100</v>
      </c>
      <c r="G75" s="446">
        <v>9634</v>
      </c>
      <c r="H75" s="447">
        <v>9340</v>
      </c>
      <c r="I75" s="415">
        <f>G75-H75</f>
        <v>294</v>
      </c>
      <c r="J75" s="415">
        <f t="shared" si="4"/>
        <v>29400</v>
      </c>
      <c r="K75" s="415">
        <f t="shared" si="1"/>
        <v>0.0294</v>
      </c>
      <c r="L75" s="446">
        <v>12734</v>
      </c>
      <c r="M75" s="447">
        <v>12730</v>
      </c>
      <c r="N75" s="415">
        <f>L75-M75</f>
        <v>4</v>
      </c>
      <c r="O75" s="415">
        <f t="shared" si="5"/>
        <v>400</v>
      </c>
      <c r="P75" s="415">
        <f t="shared" si="3"/>
        <v>0.0004</v>
      </c>
      <c r="Q75" s="184"/>
    </row>
    <row r="76" spans="1:17" ht="21" customHeight="1">
      <c r="A76" s="330"/>
      <c r="B76" s="397" t="s">
        <v>49</v>
      </c>
      <c r="C76" s="396"/>
      <c r="D76" s="155"/>
      <c r="E76" s="155"/>
      <c r="F76" s="407"/>
      <c r="G76" s="623"/>
      <c r="H76" s="622"/>
      <c r="I76" s="415"/>
      <c r="J76" s="415"/>
      <c r="K76" s="415"/>
      <c r="L76" s="416"/>
      <c r="M76" s="415"/>
      <c r="N76" s="415"/>
      <c r="O76" s="415"/>
      <c r="P76" s="415"/>
      <c r="Q76" s="184"/>
    </row>
    <row r="77" spans="1:17" ht="21" customHeight="1">
      <c r="A77" s="330">
        <v>51</v>
      </c>
      <c r="B77" s="395" t="s">
        <v>356</v>
      </c>
      <c r="C77" s="396">
        <v>4864792</v>
      </c>
      <c r="D77" s="155" t="s">
        <v>12</v>
      </c>
      <c r="E77" s="119" t="s">
        <v>355</v>
      </c>
      <c r="F77" s="407">
        <v>100</v>
      </c>
      <c r="G77" s="446">
        <v>36660</v>
      </c>
      <c r="H77" s="447">
        <v>35817</v>
      </c>
      <c r="I77" s="415">
        <f>G77-H77</f>
        <v>843</v>
      </c>
      <c r="J77" s="415">
        <f t="shared" si="4"/>
        <v>84300</v>
      </c>
      <c r="K77" s="415">
        <f t="shared" si="1"/>
        <v>0.0843</v>
      </c>
      <c r="L77" s="446">
        <v>147017</v>
      </c>
      <c r="M77" s="447">
        <v>146986</v>
      </c>
      <c r="N77" s="415">
        <f>L77-M77</f>
        <v>31</v>
      </c>
      <c r="O77" s="415">
        <f t="shared" si="5"/>
        <v>3100</v>
      </c>
      <c r="P77" s="415">
        <f t="shared" si="3"/>
        <v>0.0031</v>
      </c>
      <c r="Q77" s="184"/>
    </row>
    <row r="78" spans="1:17" ht="21" customHeight="1">
      <c r="A78" s="403"/>
      <c r="B78" s="402" t="s">
        <v>317</v>
      </c>
      <c r="C78" s="396"/>
      <c r="D78" s="155"/>
      <c r="E78" s="155"/>
      <c r="F78" s="407"/>
      <c r="G78" s="623"/>
      <c r="H78" s="622"/>
      <c r="I78" s="415"/>
      <c r="J78" s="415"/>
      <c r="K78" s="415"/>
      <c r="L78" s="416"/>
      <c r="M78" s="415"/>
      <c r="N78" s="415"/>
      <c r="O78" s="415"/>
      <c r="P78" s="415"/>
      <c r="Q78" s="184"/>
    </row>
    <row r="79" spans="1:17" ht="21" customHeight="1">
      <c r="A79" s="330">
        <v>52</v>
      </c>
      <c r="B79" s="543" t="s">
        <v>359</v>
      </c>
      <c r="C79" s="396">
        <v>4865174</v>
      </c>
      <c r="D79" s="119" t="s">
        <v>12</v>
      </c>
      <c r="E79" s="119" t="s">
        <v>355</v>
      </c>
      <c r="F79" s="407">
        <v>1000</v>
      </c>
      <c r="G79" s="449">
        <v>0</v>
      </c>
      <c r="H79" s="450">
        <v>0</v>
      </c>
      <c r="I79" s="412">
        <f>G79-H79</f>
        <v>0</v>
      </c>
      <c r="J79" s="412">
        <f t="shared" si="4"/>
        <v>0</v>
      </c>
      <c r="K79" s="412">
        <f t="shared" si="1"/>
        <v>0</v>
      </c>
      <c r="L79" s="449">
        <v>0</v>
      </c>
      <c r="M79" s="450">
        <v>0</v>
      </c>
      <c r="N79" s="412">
        <f>L79-M79</f>
        <v>0</v>
      </c>
      <c r="O79" s="412">
        <f t="shared" si="5"/>
        <v>0</v>
      </c>
      <c r="P79" s="412">
        <f t="shared" si="3"/>
        <v>0</v>
      </c>
      <c r="Q79" s="580"/>
    </row>
    <row r="80" spans="1:17" ht="21" customHeight="1">
      <c r="A80" s="330"/>
      <c r="B80" s="402" t="s">
        <v>37</v>
      </c>
      <c r="C80" s="440"/>
      <c r="D80" s="469"/>
      <c r="E80" s="429"/>
      <c r="F80" s="440"/>
      <c r="G80" s="621"/>
      <c r="H80" s="622"/>
      <c r="I80" s="447"/>
      <c r="J80" s="447"/>
      <c r="K80" s="448"/>
      <c r="L80" s="446"/>
      <c r="M80" s="447"/>
      <c r="N80" s="447"/>
      <c r="O80" s="447"/>
      <c r="P80" s="448"/>
      <c r="Q80" s="184"/>
    </row>
    <row r="81" spans="1:17" ht="21" customHeight="1">
      <c r="A81" s="330">
        <v>53</v>
      </c>
      <c r="B81" s="543" t="s">
        <v>371</v>
      </c>
      <c r="C81" s="440">
        <v>4864961</v>
      </c>
      <c r="D81" s="468" t="s">
        <v>12</v>
      </c>
      <c r="E81" s="429" t="s">
        <v>355</v>
      </c>
      <c r="F81" s="440">
        <v>1000</v>
      </c>
      <c r="G81" s="446">
        <v>957761</v>
      </c>
      <c r="H81" s="447">
        <v>960529</v>
      </c>
      <c r="I81" s="447">
        <f>G81-H81</f>
        <v>-2768</v>
      </c>
      <c r="J81" s="447">
        <f>$F81*I81</f>
        <v>-2768000</v>
      </c>
      <c r="K81" s="448">
        <f>J81/1000000</f>
        <v>-2.768</v>
      </c>
      <c r="L81" s="446">
        <v>992480</v>
      </c>
      <c r="M81" s="447">
        <v>992480</v>
      </c>
      <c r="N81" s="447">
        <f>L81-M81</f>
        <v>0</v>
      </c>
      <c r="O81" s="447">
        <f>$F81*N81</f>
        <v>0</v>
      </c>
      <c r="P81" s="448">
        <f>O81/1000000</f>
        <v>0</v>
      </c>
      <c r="Q81" s="184"/>
    </row>
    <row r="82" spans="1:17" ht="21" customHeight="1">
      <c r="A82" s="330"/>
      <c r="B82" s="402" t="s">
        <v>193</v>
      </c>
      <c r="C82" s="440"/>
      <c r="D82" s="468"/>
      <c r="E82" s="429"/>
      <c r="F82" s="440"/>
      <c r="G82" s="629"/>
      <c r="H82" s="628"/>
      <c r="I82" s="447"/>
      <c r="J82" s="447"/>
      <c r="K82" s="447"/>
      <c r="L82" s="449"/>
      <c r="M82" s="450"/>
      <c r="N82" s="447"/>
      <c r="O82" s="447"/>
      <c r="P82" s="447"/>
      <c r="Q82" s="184"/>
    </row>
    <row r="83" spans="1:17" ht="21" customHeight="1">
      <c r="A83" s="330">
        <v>54</v>
      </c>
      <c r="B83" s="395" t="s">
        <v>373</v>
      </c>
      <c r="C83" s="440">
        <v>4902586</v>
      </c>
      <c r="D83" s="468" t="s">
        <v>12</v>
      </c>
      <c r="E83" s="429" t="s">
        <v>355</v>
      </c>
      <c r="F83" s="440">
        <v>100</v>
      </c>
      <c r="G83" s="446">
        <v>1392</v>
      </c>
      <c r="H83" s="447">
        <v>1423</v>
      </c>
      <c r="I83" s="447">
        <f>G83-H83</f>
        <v>-31</v>
      </c>
      <c r="J83" s="447">
        <f>$F83*I83</f>
        <v>-3100</v>
      </c>
      <c r="K83" s="448">
        <f>J83/1000000</f>
        <v>-0.0031</v>
      </c>
      <c r="L83" s="446">
        <v>6798</v>
      </c>
      <c r="M83" s="447">
        <v>6787</v>
      </c>
      <c r="N83" s="447">
        <f>L83-M83</f>
        <v>11</v>
      </c>
      <c r="O83" s="447">
        <f>$F83*N83</f>
        <v>1100</v>
      </c>
      <c r="P83" s="448">
        <f>O83/1000000</f>
        <v>0.0011</v>
      </c>
      <c r="Q83" s="184"/>
    </row>
    <row r="84" spans="1:17" ht="21" customHeight="1">
      <c r="A84" s="330">
        <v>55</v>
      </c>
      <c r="B84" s="395" t="s">
        <v>374</v>
      </c>
      <c r="C84" s="440">
        <v>4902587</v>
      </c>
      <c r="D84" s="468" t="s">
        <v>12</v>
      </c>
      <c r="E84" s="429" t="s">
        <v>355</v>
      </c>
      <c r="F84" s="440">
        <v>100</v>
      </c>
      <c r="G84" s="446">
        <v>8378</v>
      </c>
      <c r="H84" s="447">
        <v>8350</v>
      </c>
      <c r="I84" s="447">
        <f>G84-H84</f>
        <v>28</v>
      </c>
      <c r="J84" s="447">
        <f>$F84*I84</f>
        <v>2800</v>
      </c>
      <c r="K84" s="448">
        <f>J84/1000000</f>
        <v>0.0028</v>
      </c>
      <c r="L84" s="446">
        <v>14647</v>
      </c>
      <c r="M84" s="447">
        <v>14600</v>
      </c>
      <c r="N84" s="447">
        <f>L84-M84</f>
        <v>47</v>
      </c>
      <c r="O84" s="447">
        <f>$F84*N84</f>
        <v>4700</v>
      </c>
      <c r="P84" s="448">
        <f>O84/1000000</f>
        <v>0.0047</v>
      </c>
      <c r="Q84" s="184"/>
    </row>
    <row r="85" spans="1:17" ht="21" customHeight="1" thickBot="1">
      <c r="A85" s="120"/>
      <c r="B85" s="320"/>
      <c r="C85" s="237"/>
      <c r="D85" s="318"/>
      <c r="E85" s="318"/>
      <c r="F85" s="408"/>
      <c r="G85" s="427"/>
      <c r="H85" s="424"/>
      <c r="I85" s="425"/>
      <c r="J85" s="425"/>
      <c r="K85" s="425"/>
      <c r="L85" s="428"/>
      <c r="M85" s="425"/>
      <c r="N85" s="425"/>
      <c r="O85" s="425"/>
      <c r="P85" s="425"/>
      <c r="Q85" s="185"/>
    </row>
    <row r="86" spans="3:16" ht="17.25" thickTop="1">
      <c r="C86" s="95"/>
      <c r="D86" s="95"/>
      <c r="E86" s="95"/>
      <c r="F86" s="409"/>
      <c r="L86" s="19"/>
      <c r="M86" s="19"/>
      <c r="N86" s="19"/>
      <c r="O86" s="19"/>
      <c r="P86" s="19"/>
    </row>
    <row r="87" spans="1:16" ht="28.5" customHeight="1">
      <c r="A87" s="231" t="s">
        <v>321</v>
      </c>
      <c r="C87" s="69"/>
      <c r="D87" s="95"/>
      <c r="E87" s="95"/>
      <c r="F87" s="409"/>
      <c r="K87" s="236">
        <f>SUM(K8:K85)</f>
        <v>-1.766531984</v>
      </c>
      <c r="L87" s="96"/>
      <c r="M87" s="96"/>
      <c r="N87" s="96"/>
      <c r="O87" s="96"/>
      <c r="P87" s="236">
        <f>SUM(P8:P85)</f>
        <v>5.2382007</v>
      </c>
    </row>
    <row r="88" spans="3:16" ht="16.5">
      <c r="C88" s="95"/>
      <c r="D88" s="95"/>
      <c r="E88" s="95"/>
      <c r="F88" s="409"/>
      <c r="L88" s="19"/>
      <c r="M88" s="19"/>
      <c r="N88" s="19"/>
      <c r="O88" s="19"/>
      <c r="P88" s="19"/>
    </row>
    <row r="89" spans="1:17" ht="24" thickBot="1">
      <c r="A89" s="535" t="s">
        <v>199</v>
      </c>
      <c r="C89" s="95"/>
      <c r="D89" s="95"/>
      <c r="E89" s="95"/>
      <c r="F89" s="409"/>
      <c r="G89" s="21"/>
      <c r="H89" s="21"/>
      <c r="I89" s="58" t="s">
        <v>407</v>
      </c>
      <c r="J89" s="21"/>
      <c r="K89" s="21"/>
      <c r="L89" s="23"/>
      <c r="M89" s="23"/>
      <c r="N89" s="58" t="s">
        <v>408</v>
      </c>
      <c r="O89" s="23"/>
      <c r="P89" s="23"/>
      <c r="Q89" s="544" t="str">
        <f>NDPL!$Q$1</f>
        <v>MARCH-2013</v>
      </c>
    </row>
    <row r="90" spans="1:17" ht="39.75" thickBot="1" thickTop="1">
      <c r="A90" s="43" t="s">
        <v>8</v>
      </c>
      <c r="B90" s="40" t="s">
        <v>9</v>
      </c>
      <c r="C90" s="41" t="s">
        <v>1</v>
      </c>
      <c r="D90" s="41" t="s">
        <v>2</v>
      </c>
      <c r="E90" s="41" t="s">
        <v>3</v>
      </c>
      <c r="F90" s="410" t="s">
        <v>10</v>
      </c>
      <c r="G90" s="43" t="str">
        <f>NDPL!G5</f>
        <v>FINAL READING 01/04/2013</v>
      </c>
      <c r="H90" s="41" t="str">
        <f>NDPL!H5</f>
        <v>INTIAL READING 01/03/2013</v>
      </c>
      <c r="I90" s="41" t="s">
        <v>4</v>
      </c>
      <c r="J90" s="41" t="s">
        <v>5</v>
      </c>
      <c r="K90" s="41" t="s">
        <v>6</v>
      </c>
      <c r="L90" s="43" t="str">
        <f>NDPL!G5</f>
        <v>FINAL READING 01/04/2013</v>
      </c>
      <c r="M90" s="41" t="str">
        <f>NDPL!H5</f>
        <v>INTIAL READING 01/03/2013</v>
      </c>
      <c r="N90" s="41" t="s">
        <v>4</v>
      </c>
      <c r="O90" s="41" t="s">
        <v>5</v>
      </c>
      <c r="P90" s="41" t="s">
        <v>6</v>
      </c>
      <c r="Q90" s="42" t="s">
        <v>318</v>
      </c>
    </row>
    <row r="91" spans="3:16" ht="18" thickBot="1" thickTop="1">
      <c r="C91" s="95"/>
      <c r="D91" s="95"/>
      <c r="E91" s="95"/>
      <c r="F91" s="409"/>
      <c r="L91" s="19"/>
      <c r="M91" s="19"/>
      <c r="N91" s="19"/>
      <c r="O91" s="19"/>
      <c r="P91" s="19"/>
    </row>
    <row r="92" spans="1:17" ht="18" customHeight="1" thickTop="1">
      <c r="A92" s="478"/>
      <c r="B92" s="479" t="s">
        <v>183</v>
      </c>
      <c r="C92" s="420"/>
      <c r="D92" s="116"/>
      <c r="E92" s="116"/>
      <c r="F92" s="411"/>
      <c r="G92" s="65"/>
      <c r="H92" s="27"/>
      <c r="I92" s="27"/>
      <c r="J92" s="27"/>
      <c r="K92" s="37"/>
      <c r="L92" s="105"/>
      <c r="M92" s="28"/>
      <c r="N92" s="28"/>
      <c r="O92" s="28"/>
      <c r="P92" s="29"/>
      <c r="Q92" s="183"/>
    </row>
    <row r="93" spans="1:17" ht="18">
      <c r="A93" s="419">
        <v>1</v>
      </c>
      <c r="B93" s="480" t="s">
        <v>184</v>
      </c>
      <c r="C93" s="440">
        <v>4865143</v>
      </c>
      <c r="D93" s="155" t="s">
        <v>12</v>
      </c>
      <c r="E93" s="119" t="s">
        <v>355</v>
      </c>
      <c r="F93" s="412">
        <v>-100</v>
      </c>
      <c r="G93" s="446">
        <v>36375</v>
      </c>
      <c r="H93" s="447">
        <v>31179</v>
      </c>
      <c r="I93" s="385">
        <f>G93-H93</f>
        <v>5196</v>
      </c>
      <c r="J93" s="385">
        <f>$F93*I93</f>
        <v>-519600</v>
      </c>
      <c r="K93" s="385">
        <f aca="true" t="shared" si="8" ref="K93:K139">J93/1000000</f>
        <v>-0.5196</v>
      </c>
      <c r="L93" s="446">
        <v>891565</v>
      </c>
      <c r="M93" s="447">
        <v>891565</v>
      </c>
      <c r="N93" s="385">
        <f>L93-M93</f>
        <v>0</v>
      </c>
      <c r="O93" s="385">
        <f>$F93*N93</f>
        <v>0</v>
      </c>
      <c r="P93" s="385">
        <f aca="true" t="shared" si="9" ref="P93:P139">O93/1000000</f>
        <v>0</v>
      </c>
      <c r="Q93" s="586"/>
    </row>
    <row r="94" spans="1:17" ht="18" customHeight="1">
      <c r="A94" s="419"/>
      <c r="B94" s="481" t="s">
        <v>43</v>
      </c>
      <c r="C94" s="440"/>
      <c r="D94" s="155"/>
      <c r="E94" s="155"/>
      <c r="F94" s="412"/>
      <c r="G94" s="623"/>
      <c r="H94" s="622"/>
      <c r="I94" s="385"/>
      <c r="J94" s="385"/>
      <c r="K94" s="385"/>
      <c r="L94" s="336"/>
      <c r="M94" s="385"/>
      <c r="N94" s="385"/>
      <c r="O94" s="385"/>
      <c r="P94" s="385"/>
      <c r="Q94" s="404"/>
    </row>
    <row r="95" spans="1:17" ht="18" customHeight="1">
      <c r="A95" s="419"/>
      <c r="B95" s="481" t="s">
        <v>121</v>
      </c>
      <c r="C95" s="440"/>
      <c r="D95" s="155"/>
      <c r="E95" s="155"/>
      <c r="F95" s="412"/>
      <c r="G95" s="623"/>
      <c r="H95" s="622"/>
      <c r="I95" s="385"/>
      <c r="J95" s="385"/>
      <c r="K95" s="385"/>
      <c r="L95" s="336"/>
      <c r="M95" s="385"/>
      <c r="N95" s="385"/>
      <c r="O95" s="385"/>
      <c r="P95" s="385"/>
      <c r="Q95" s="404"/>
    </row>
    <row r="96" spans="1:17" ht="18" customHeight="1">
      <c r="A96" s="419">
        <v>2</v>
      </c>
      <c r="B96" s="480" t="s">
        <v>122</v>
      </c>
      <c r="C96" s="440">
        <v>4865134</v>
      </c>
      <c r="D96" s="155" t="s">
        <v>12</v>
      </c>
      <c r="E96" s="119" t="s">
        <v>355</v>
      </c>
      <c r="F96" s="412">
        <v>-100</v>
      </c>
      <c r="G96" s="446">
        <v>111746</v>
      </c>
      <c r="H96" s="447">
        <v>108942</v>
      </c>
      <c r="I96" s="385">
        <f aca="true" t="shared" si="10" ref="I96:I139">G96-H96</f>
        <v>2804</v>
      </c>
      <c r="J96" s="385">
        <f aca="true" t="shared" si="11" ref="J96:J139">$F96*I96</f>
        <v>-280400</v>
      </c>
      <c r="K96" s="385">
        <f t="shared" si="8"/>
        <v>-0.2804</v>
      </c>
      <c r="L96" s="446">
        <v>1623</v>
      </c>
      <c r="M96" s="447">
        <v>1623</v>
      </c>
      <c r="N96" s="385">
        <f aca="true" t="shared" si="12" ref="N96:N139">L96-M96</f>
        <v>0</v>
      </c>
      <c r="O96" s="385">
        <f aca="true" t="shared" si="13" ref="O96:O139">$F96*N96</f>
        <v>0</v>
      </c>
      <c r="P96" s="385">
        <f t="shared" si="9"/>
        <v>0</v>
      </c>
      <c r="Q96" s="404"/>
    </row>
    <row r="97" spans="1:17" ht="18" customHeight="1">
      <c r="A97" s="419">
        <v>3</v>
      </c>
      <c r="B97" s="417" t="s">
        <v>123</v>
      </c>
      <c r="C97" s="440">
        <v>4865135</v>
      </c>
      <c r="D97" s="106" t="s">
        <v>12</v>
      </c>
      <c r="E97" s="119" t="s">
        <v>355</v>
      </c>
      <c r="F97" s="412">
        <v>-100</v>
      </c>
      <c r="G97" s="446">
        <v>65632</v>
      </c>
      <c r="H97" s="447">
        <v>65264</v>
      </c>
      <c r="I97" s="385">
        <f t="shared" si="10"/>
        <v>368</v>
      </c>
      <c r="J97" s="385">
        <f t="shared" si="11"/>
        <v>-36800</v>
      </c>
      <c r="K97" s="385">
        <f t="shared" si="8"/>
        <v>-0.0368</v>
      </c>
      <c r="L97" s="446">
        <v>131</v>
      </c>
      <c r="M97" s="447">
        <v>131</v>
      </c>
      <c r="N97" s="385">
        <f t="shared" si="12"/>
        <v>0</v>
      </c>
      <c r="O97" s="385">
        <f t="shared" si="13"/>
        <v>0</v>
      </c>
      <c r="P97" s="385">
        <f t="shared" si="9"/>
        <v>0</v>
      </c>
      <c r="Q97" s="404"/>
    </row>
    <row r="98" spans="1:17" ht="18" customHeight="1">
      <c r="A98" s="419">
        <v>4</v>
      </c>
      <c r="B98" s="480" t="s">
        <v>185</v>
      </c>
      <c r="C98" s="440">
        <v>4864804</v>
      </c>
      <c r="D98" s="155" t="s">
        <v>12</v>
      </c>
      <c r="E98" s="119" t="s">
        <v>355</v>
      </c>
      <c r="F98" s="412">
        <v>-100</v>
      </c>
      <c r="G98" s="446">
        <v>998355</v>
      </c>
      <c r="H98" s="447">
        <v>997957</v>
      </c>
      <c r="I98" s="385">
        <f t="shared" si="10"/>
        <v>398</v>
      </c>
      <c r="J98" s="385">
        <f t="shared" si="11"/>
        <v>-39800</v>
      </c>
      <c r="K98" s="385">
        <f t="shared" si="8"/>
        <v>-0.0398</v>
      </c>
      <c r="L98" s="446">
        <v>999959</v>
      </c>
      <c r="M98" s="447">
        <v>999959</v>
      </c>
      <c r="N98" s="385">
        <f t="shared" si="12"/>
        <v>0</v>
      </c>
      <c r="O98" s="385">
        <f t="shared" si="13"/>
        <v>0</v>
      </c>
      <c r="P98" s="385">
        <f t="shared" si="9"/>
        <v>0</v>
      </c>
      <c r="Q98" s="404"/>
    </row>
    <row r="99" spans="1:17" ht="18" customHeight="1">
      <c r="A99" s="419">
        <v>5</v>
      </c>
      <c r="B99" s="480" t="s">
        <v>186</v>
      </c>
      <c r="C99" s="440">
        <v>4865163</v>
      </c>
      <c r="D99" s="155" t="s">
        <v>12</v>
      </c>
      <c r="E99" s="119" t="s">
        <v>355</v>
      </c>
      <c r="F99" s="412">
        <v>-100</v>
      </c>
      <c r="G99" s="446">
        <v>997126</v>
      </c>
      <c r="H99" s="447">
        <v>997417</v>
      </c>
      <c r="I99" s="385">
        <f t="shared" si="10"/>
        <v>-291</v>
      </c>
      <c r="J99" s="385">
        <f t="shared" si="11"/>
        <v>29100</v>
      </c>
      <c r="K99" s="385">
        <f t="shared" si="8"/>
        <v>0.0291</v>
      </c>
      <c r="L99" s="446">
        <v>999920</v>
      </c>
      <c r="M99" s="447">
        <v>999920</v>
      </c>
      <c r="N99" s="385">
        <f t="shared" si="12"/>
        <v>0</v>
      </c>
      <c r="O99" s="385">
        <f t="shared" si="13"/>
        <v>0</v>
      </c>
      <c r="P99" s="385">
        <f t="shared" si="9"/>
        <v>0</v>
      </c>
      <c r="Q99" s="404"/>
    </row>
    <row r="100" spans="1:17" ht="18" customHeight="1">
      <c r="A100" s="419"/>
      <c r="B100" s="482" t="s">
        <v>187</v>
      </c>
      <c r="C100" s="440"/>
      <c r="D100" s="106"/>
      <c r="E100" s="106"/>
      <c r="F100" s="412"/>
      <c r="G100" s="623"/>
      <c r="H100" s="622"/>
      <c r="I100" s="385"/>
      <c r="J100" s="385"/>
      <c r="K100" s="385"/>
      <c r="L100" s="336"/>
      <c r="M100" s="385"/>
      <c r="N100" s="385"/>
      <c r="O100" s="385"/>
      <c r="P100" s="385"/>
      <c r="Q100" s="404"/>
    </row>
    <row r="101" spans="1:17" ht="18" customHeight="1">
      <c r="A101" s="419"/>
      <c r="B101" s="482" t="s">
        <v>112</v>
      </c>
      <c r="C101" s="440"/>
      <c r="D101" s="106"/>
      <c r="E101" s="106"/>
      <c r="F101" s="412"/>
      <c r="G101" s="623"/>
      <c r="H101" s="622"/>
      <c r="I101" s="385"/>
      <c r="J101" s="385"/>
      <c r="K101" s="385"/>
      <c r="L101" s="336"/>
      <c r="M101" s="385"/>
      <c r="N101" s="385"/>
      <c r="O101" s="385"/>
      <c r="P101" s="385"/>
      <c r="Q101" s="404"/>
    </row>
    <row r="102" spans="1:17" s="92" customFormat="1" ht="18">
      <c r="A102" s="693">
        <v>6</v>
      </c>
      <c r="B102" s="694" t="s">
        <v>410</v>
      </c>
      <c r="C102" s="695">
        <v>4864845</v>
      </c>
      <c r="D102" s="197" t="s">
        <v>12</v>
      </c>
      <c r="E102" s="198" t="s">
        <v>355</v>
      </c>
      <c r="F102" s="696">
        <v>-2000</v>
      </c>
      <c r="G102" s="710">
        <v>805</v>
      </c>
      <c r="H102" s="711">
        <v>926</v>
      </c>
      <c r="I102" s="738">
        <f>G102-H102</f>
        <v>-121</v>
      </c>
      <c r="J102" s="738">
        <f t="shared" si="11"/>
        <v>242000</v>
      </c>
      <c r="K102" s="738">
        <f t="shared" si="8"/>
        <v>0.242</v>
      </c>
      <c r="L102" s="710">
        <v>72536</v>
      </c>
      <c r="M102" s="711">
        <v>72536</v>
      </c>
      <c r="N102" s="738">
        <f>L102-M102</f>
        <v>0</v>
      </c>
      <c r="O102" s="738">
        <f t="shared" si="13"/>
        <v>0</v>
      </c>
      <c r="P102" s="738">
        <f t="shared" si="9"/>
        <v>0</v>
      </c>
      <c r="Q102" s="739"/>
    </row>
    <row r="103" spans="1:17" ht="18" customHeight="1">
      <c r="A103" s="419">
        <v>7</v>
      </c>
      <c r="B103" s="480" t="s">
        <v>188</v>
      </c>
      <c r="C103" s="440">
        <v>4864852</v>
      </c>
      <c r="D103" s="155" t="s">
        <v>12</v>
      </c>
      <c r="E103" s="119" t="s">
        <v>355</v>
      </c>
      <c r="F103" s="412">
        <v>-1000</v>
      </c>
      <c r="G103" s="446">
        <v>8480</v>
      </c>
      <c r="H103" s="447">
        <v>7840</v>
      </c>
      <c r="I103" s="385">
        <f t="shared" si="10"/>
        <v>640</v>
      </c>
      <c r="J103" s="385">
        <f t="shared" si="11"/>
        <v>-640000</v>
      </c>
      <c r="K103" s="385">
        <f t="shared" si="8"/>
        <v>-0.64</v>
      </c>
      <c r="L103" s="446">
        <v>2235</v>
      </c>
      <c r="M103" s="447">
        <v>2235</v>
      </c>
      <c r="N103" s="385">
        <f t="shared" si="12"/>
        <v>0</v>
      </c>
      <c r="O103" s="385">
        <f t="shared" si="13"/>
        <v>0</v>
      </c>
      <c r="P103" s="385">
        <f t="shared" si="9"/>
        <v>0</v>
      </c>
      <c r="Q103" s="404"/>
    </row>
    <row r="104" spans="1:17" ht="18" customHeight="1">
      <c r="A104" s="419">
        <v>8</v>
      </c>
      <c r="B104" s="480" t="s">
        <v>189</v>
      </c>
      <c r="C104" s="440">
        <v>4865142</v>
      </c>
      <c r="D104" s="155" t="s">
        <v>12</v>
      </c>
      <c r="E104" s="119" t="s">
        <v>355</v>
      </c>
      <c r="F104" s="412">
        <v>-100</v>
      </c>
      <c r="G104" s="446">
        <v>883688</v>
      </c>
      <c r="H104" s="447">
        <v>877730</v>
      </c>
      <c r="I104" s="385">
        <f t="shared" si="10"/>
        <v>5958</v>
      </c>
      <c r="J104" s="385">
        <f t="shared" si="11"/>
        <v>-595800</v>
      </c>
      <c r="K104" s="385">
        <f t="shared" si="8"/>
        <v>-0.5958</v>
      </c>
      <c r="L104" s="446">
        <v>54406</v>
      </c>
      <c r="M104" s="447">
        <v>54406</v>
      </c>
      <c r="N104" s="385">
        <f t="shared" si="12"/>
        <v>0</v>
      </c>
      <c r="O104" s="385">
        <f t="shared" si="13"/>
        <v>0</v>
      </c>
      <c r="P104" s="385">
        <f t="shared" si="9"/>
        <v>0</v>
      </c>
      <c r="Q104" s="404"/>
    </row>
    <row r="105" spans="1:17" ht="18" customHeight="1">
      <c r="A105" s="419"/>
      <c r="B105" s="481" t="s">
        <v>112</v>
      </c>
      <c r="C105" s="440"/>
      <c r="D105" s="155"/>
      <c r="E105" s="155"/>
      <c r="F105" s="412"/>
      <c r="G105" s="623"/>
      <c r="H105" s="622"/>
      <c r="I105" s="385"/>
      <c r="J105" s="385"/>
      <c r="K105" s="385"/>
      <c r="L105" s="336"/>
      <c r="M105" s="385"/>
      <c r="N105" s="385"/>
      <c r="O105" s="385"/>
      <c r="P105" s="385"/>
      <c r="Q105" s="404"/>
    </row>
    <row r="106" spans="1:17" ht="18" customHeight="1">
      <c r="A106" s="419">
        <v>9</v>
      </c>
      <c r="B106" s="480" t="s">
        <v>190</v>
      </c>
      <c r="C106" s="440">
        <v>4865093</v>
      </c>
      <c r="D106" s="155" t="s">
        <v>12</v>
      </c>
      <c r="E106" s="119" t="s">
        <v>355</v>
      </c>
      <c r="F106" s="412">
        <v>-100</v>
      </c>
      <c r="G106" s="446">
        <v>54895</v>
      </c>
      <c r="H106" s="447">
        <v>52740</v>
      </c>
      <c r="I106" s="385">
        <f t="shared" si="10"/>
        <v>2155</v>
      </c>
      <c r="J106" s="385">
        <f t="shared" si="11"/>
        <v>-215500</v>
      </c>
      <c r="K106" s="385">
        <f t="shared" si="8"/>
        <v>-0.2155</v>
      </c>
      <c r="L106" s="446">
        <v>54018</v>
      </c>
      <c r="M106" s="447">
        <v>54015</v>
      </c>
      <c r="N106" s="385">
        <f t="shared" si="12"/>
        <v>3</v>
      </c>
      <c r="O106" s="385">
        <f t="shared" si="13"/>
        <v>-300</v>
      </c>
      <c r="P106" s="385">
        <f t="shared" si="9"/>
        <v>-0.0003</v>
      </c>
      <c r="Q106" s="404"/>
    </row>
    <row r="107" spans="1:17" ht="18" customHeight="1">
      <c r="A107" s="419">
        <v>10</v>
      </c>
      <c r="B107" s="480" t="s">
        <v>191</v>
      </c>
      <c r="C107" s="440">
        <v>4865094</v>
      </c>
      <c r="D107" s="155" t="s">
        <v>12</v>
      </c>
      <c r="E107" s="119" t="s">
        <v>355</v>
      </c>
      <c r="F107" s="412">
        <v>-100</v>
      </c>
      <c r="G107" s="446">
        <v>44745</v>
      </c>
      <c r="H107" s="447">
        <v>42660</v>
      </c>
      <c r="I107" s="385">
        <f t="shared" si="10"/>
        <v>2085</v>
      </c>
      <c r="J107" s="385">
        <f t="shared" si="11"/>
        <v>-208500</v>
      </c>
      <c r="K107" s="385">
        <f t="shared" si="8"/>
        <v>-0.2085</v>
      </c>
      <c r="L107" s="446">
        <v>54645</v>
      </c>
      <c r="M107" s="447">
        <v>54641</v>
      </c>
      <c r="N107" s="385">
        <f t="shared" si="12"/>
        <v>4</v>
      </c>
      <c r="O107" s="385">
        <f t="shared" si="13"/>
        <v>-400</v>
      </c>
      <c r="P107" s="385">
        <f t="shared" si="9"/>
        <v>-0.0004</v>
      </c>
      <c r="Q107" s="404"/>
    </row>
    <row r="108" spans="1:17" ht="18">
      <c r="A108" s="693">
        <v>11</v>
      </c>
      <c r="B108" s="694" t="s">
        <v>192</v>
      </c>
      <c r="C108" s="695">
        <v>4865144</v>
      </c>
      <c r="D108" s="197" t="s">
        <v>12</v>
      </c>
      <c r="E108" s="198" t="s">
        <v>355</v>
      </c>
      <c r="F108" s="696">
        <v>-200</v>
      </c>
      <c r="G108" s="697">
        <v>80688</v>
      </c>
      <c r="H108" s="698">
        <v>77638</v>
      </c>
      <c r="I108" s="376">
        <f>G108-H108</f>
        <v>3050</v>
      </c>
      <c r="J108" s="376">
        <f t="shared" si="11"/>
        <v>-610000</v>
      </c>
      <c r="K108" s="376">
        <f t="shared" si="8"/>
        <v>-0.61</v>
      </c>
      <c r="L108" s="697">
        <v>105465</v>
      </c>
      <c r="M108" s="698">
        <v>105434</v>
      </c>
      <c r="N108" s="376">
        <f>L108-M108</f>
        <v>31</v>
      </c>
      <c r="O108" s="376">
        <f t="shared" si="13"/>
        <v>-6200</v>
      </c>
      <c r="P108" s="376">
        <f t="shared" si="9"/>
        <v>-0.0062</v>
      </c>
      <c r="Q108" s="692"/>
    </row>
    <row r="109" spans="1:17" ht="18" customHeight="1">
      <c r="A109" s="419"/>
      <c r="B109" s="482" t="s">
        <v>187</v>
      </c>
      <c r="C109" s="440"/>
      <c r="D109" s="106"/>
      <c r="E109" s="106"/>
      <c r="F109" s="405"/>
      <c r="G109" s="623"/>
      <c r="H109" s="622"/>
      <c r="I109" s="385"/>
      <c r="J109" s="385"/>
      <c r="K109" s="385"/>
      <c r="L109" s="336"/>
      <c r="M109" s="385"/>
      <c r="N109" s="385"/>
      <c r="O109" s="385"/>
      <c r="P109" s="385"/>
      <c r="Q109" s="404"/>
    </row>
    <row r="110" spans="1:17" ht="18" customHeight="1">
      <c r="A110" s="419"/>
      <c r="B110" s="481" t="s">
        <v>193</v>
      </c>
      <c r="C110" s="440"/>
      <c r="D110" s="155"/>
      <c r="E110" s="155"/>
      <c r="F110" s="405"/>
      <c r="G110" s="623"/>
      <c r="H110" s="622"/>
      <c r="I110" s="385"/>
      <c r="J110" s="385"/>
      <c r="K110" s="385"/>
      <c r="L110" s="336"/>
      <c r="M110" s="385"/>
      <c r="N110" s="385"/>
      <c r="O110" s="385"/>
      <c r="P110" s="385"/>
      <c r="Q110" s="404"/>
    </row>
    <row r="111" spans="1:17" ht="18" customHeight="1">
      <c r="A111" s="419">
        <v>12</v>
      </c>
      <c r="B111" s="480" t="s">
        <v>409</v>
      </c>
      <c r="C111" s="440">
        <v>4864892</v>
      </c>
      <c r="D111" s="155" t="s">
        <v>12</v>
      </c>
      <c r="E111" s="119" t="s">
        <v>355</v>
      </c>
      <c r="F111" s="412">
        <v>500</v>
      </c>
      <c r="G111" s="449">
        <v>4488</v>
      </c>
      <c r="H111" s="450">
        <v>4734</v>
      </c>
      <c r="I111" s="361">
        <f t="shared" si="10"/>
        <v>-246</v>
      </c>
      <c r="J111" s="361">
        <f t="shared" si="11"/>
        <v>-123000</v>
      </c>
      <c r="K111" s="361">
        <f t="shared" si="8"/>
        <v>-0.123</v>
      </c>
      <c r="L111" s="449">
        <v>21624</v>
      </c>
      <c r="M111" s="450">
        <v>21794</v>
      </c>
      <c r="N111" s="361">
        <f t="shared" si="12"/>
        <v>-170</v>
      </c>
      <c r="O111" s="361">
        <f t="shared" si="13"/>
        <v>-85000</v>
      </c>
      <c r="P111" s="361">
        <f t="shared" si="9"/>
        <v>-0.085</v>
      </c>
      <c r="Q111" s="701"/>
    </row>
    <row r="112" spans="1:17" ht="18" customHeight="1">
      <c r="A112" s="419"/>
      <c r="B112" s="417"/>
      <c r="C112" s="440"/>
      <c r="D112" s="106"/>
      <c r="E112" s="119"/>
      <c r="F112" s="412"/>
      <c r="G112" s="446"/>
      <c r="H112" s="447"/>
      <c r="I112" s="361"/>
      <c r="J112" s="361"/>
      <c r="K112" s="361"/>
      <c r="L112" s="446"/>
      <c r="M112" s="447"/>
      <c r="N112" s="385"/>
      <c r="O112" s="385"/>
      <c r="P112" s="385"/>
      <c r="Q112" s="404"/>
    </row>
    <row r="113" spans="1:17" ht="18" customHeight="1">
      <c r="A113" s="419"/>
      <c r="B113" s="481" t="s">
        <v>194</v>
      </c>
      <c r="C113" s="440"/>
      <c r="D113" s="155"/>
      <c r="E113" s="155"/>
      <c r="F113" s="412"/>
      <c r="G113" s="446"/>
      <c r="H113" s="447"/>
      <c r="I113" s="385"/>
      <c r="J113" s="385"/>
      <c r="K113" s="385"/>
      <c r="L113" s="336"/>
      <c r="M113" s="385"/>
      <c r="N113" s="385"/>
      <c r="O113" s="385"/>
      <c r="P113" s="385"/>
      <c r="Q113" s="404"/>
    </row>
    <row r="114" spans="1:17" ht="18" customHeight="1">
      <c r="A114" s="419">
        <v>13</v>
      </c>
      <c r="B114" s="417" t="s">
        <v>195</v>
      </c>
      <c r="C114" s="440">
        <v>4865133</v>
      </c>
      <c r="D114" s="106" t="s">
        <v>12</v>
      </c>
      <c r="E114" s="119" t="s">
        <v>355</v>
      </c>
      <c r="F114" s="412">
        <v>-100</v>
      </c>
      <c r="G114" s="446">
        <v>267949</v>
      </c>
      <c r="H114" s="447">
        <v>260816</v>
      </c>
      <c r="I114" s="385">
        <f t="shared" si="10"/>
        <v>7133</v>
      </c>
      <c r="J114" s="385">
        <f t="shared" si="11"/>
        <v>-713300</v>
      </c>
      <c r="K114" s="385">
        <f t="shared" si="8"/>
        <v>-0.7133</v>
      </c>
      <c r="L114" s="446">
        <v>39707</v>
      </c>
      <c r="M114" s="447">
        <v>39707</v>
      </c>
      <c r="N114" s="385">
        <f t="shared" si="12"/>
        <v>0</v>
      </c>
      <c r="O114" s="385">
        <f t="shared" si="13"/>
        <v>0</v>
      </c>
      <c r="P114" s="385">
        <f t="shared" si="9"/>
        <v>0</v>
      </c>
      <c r="Q114" s="404"/>
    </row>
    <row r="115" spans="1:17" ht="18" customHeight="1">
      <c r="A115" s="419"/>
      <c r="B115" s="482" t="s">
        <v>196</v>
      </c>
      <c r="C115" s="440"/>
      <c r="D115" s="106"/>
      <c r="E115" s="155"/>
      <c r="F115" s="412"/>
      <c r="G115" s="623"/>
      <c r="H115" s="622"/>
      <c r="I115" s="385"/>
      <c r="J115" s="385"/>
      <c r="K115" s="385"/>
      <c r="L115" s="336"/>
      <c r="M115" s="385"/>
      <c r="N115" s="385"/>
      <c r="O115" s="385"/>
      <c r="P115" s="385"/>
      <c r="Q115" s="404"/>
    </row>
    <row r="116" spans="1:17" ht="18" customHeight="1">
      <c r="A116" s="419">
        <v>14</v>
      </c>
      <c r="B116" s="417" t="s">
        <v>183</v>
      </c>
      <c r="C116" s="440">
        <v>4865076</v>
      </c>
      <c r="D116" s="106" t="s">
        <v>12</v>
      </c>
      <c r="E116" s="119" t="s">
        <v>355</v>
      </c>
      <c r="F116" s="412">
        <v>-100</v>
      </c>
      <c r="G116" s="446">
        <v>1185</v>
      </c>
      <c r="H116" s="447">
        <v>1186</v>
      </c>
      <c r="I116" s="385">
        <f t="shared" si="10"/>
        <v>-1</v>
      </c>
      <c r="J116" s="385">
        <f t="shared" si="11"/>
        <v>100</v>
      </c>
      <c r="K116" s="385">
        <f t="shared" si="8"/>
        <v>0.0001</v>
      </c>
      <c r="L116" s="446">
        <v>15460</v>
      </c>
      <c r="M116" s="447">
        <v>15176</v>
      </c>
      <c r="N116" s="385">
        <f t="shared" si="12"/>
        <v>284</v>
      </c>
      <c r="O116" s="385">
        <f t="shared" si="13"/>
        <v>-28400</v>
      </c>
      <c r="P116" s="385">
        <f t="shared" si="9"/>
        <v>-0.0284</v>
      </c>
      <c r="Q116" s="562"/>
    </row>
    <row r="117" spans="1:17" ht="18" customHeight="1">
      <c r="A117" s="419">
        <v>15</v>
      </c>
      <c r="B117" s="480" t="s">
        <v>197</v>
      </c>
      <c r="C117" s="440">
        <v>4865077</v>
      </c>
      <c r="D117" s="155" t="s">
        <v>12</v>
      </c>
      <c r="E117" s="119" t="s">
        <v>355</v>
      </c>
      <c r="F117" s="412">
        <v>-100</v>
      </c>
      <c r="G117" s="623"/>
      <c r="H117" s="628"/>
      <c r="I117" s="385">
        <f t="shared" si="10"/>
        <v>0</v>
      </c>
      <c r="J117" s="385">
        <f t="shared" si="11"/>
        <v>0</v>
      </c>
      <c r="K117" s="385">
        <f t="shared" si="8"/>
        <v>0</v>
      </c>
      <c r="L117" s="330"/>
      <c r="M117" s="361"/>
      <c r="N117" s="385">
        <f t="shared" si="12"/>
        <v>0</v>
      </c>
      <c r="O117" s="385">
        <f t="shared" si="13"/>
        <v>0</v>
      </c>
      <c r="P117" s="385">
        <f t="shared" si="9"/>
        <v>0</v>
      </c>
      <c r="Q117" s="404"/>
    </row>
    <row r="118" spans="1:17" ht="18" customHeight="1">
      <c r="A118" s="444"/>
      <c r="B118" s="481" t="s">
        <v>51</v>
      </c>
      <c r="C118" s="409"/>
      <c r="D118" s="95"/>
      <c r="E118" s="95"/>
      <c r="F118" s="412"/>
      <c r="G118" s="623"/>
      <c r="H118" s="622"/>
      <c r="I118" s="385"/>
      <c r="J118" s="385"/>
      <c r="K118" s="385"/>
      <c r="L118" s="336"/>
      <c r="M118" s="385"/>
      <c r="N118" s="385"/>
      <c r="O118" s="385"/>
      <c r="P118" s="385"/>
      <c r="Q118" s="404"/>
    </row>
    <row r="119" spans="1:17" ht="18" customHeight="1">
      <c r="A119" s="419">
        <v>16</v>
      </c>
      <c r="B119" s="483" t="s">
        <v>202</v>
      </c>
      <c r="C119" s="440">
        <v>4864824</v>
      </c>
      <c r="D119" s="119" t="s">
        <v>12</v>
      </c>
      <c r="E119" s="119" t="s">
        <v>355</v>
      </c>
      <c r="F119" s="412">
        <v>-100</v>
      </c>
      <c r="G119" s="449">
        <v>999462</v>
      </c>
      <c r="H119" s="450">
        <v>998659</v>
      </c>
      <c r="I119" s="385">
        <f t="shared" si="10"/>
        <v>803</v>
      </c>
      <c r="J119" s="385">
        <f t="shared" si="11"/>
        <v>-80300</v>
      </c>
      <c r="K119" s="385">
        <f t="shared" si="8"/>
        <v>-0.0803</v>
      </c>
      <c r="L119" s="446">
        <v>73426</v>
      </c>
      <c r="M119" s="447">
        <v>70514</v>
      </c>
      <c r="N119" s="385">
        <f t="shared" si="12"/>
        <v>2912</v>
      </c>
      <c r="O119" s="385">
        <f t="shared" si="13"/>
        <v>-291200</v>
      </c>
      <c r="P119" s="385">
        <f t="shared" si="9"/>
        <v>-0.2912</v>
      </c>
      <c r="Q119" s="562" t="s">
        <v>421</v>
      </c>
    </row>
    <row r="120" spans="1:17" ht="18" customHeight="1">
      <c r="A120" s="419"/>
      <c r="B120" s="482" t="s">
        <v>52</v>
      </c>
      <c r="C120" s="412"/>
      <c r="D120" s="106"/>
      <c r="E120" s="106"/>
      <c r="F120" s="412"/>
      <c r="G120" s="623"/>
      <c r="H120" s="622"/>
      <c r="I120" s="385"/>
      <c r="J120" s="385"/>
      <c r="K120" s="385"/>
      <c r="L120" s="336"/>
      <c r="M120" s="385"/>
      <c r="N120" s="385"/>
      <c r="O120" s="385"/>
      <c r="P120" s="385"/>
      <c r="Q120" s="404"/>
    </row>
    <row r="121" spans="1:17" ht="18" customHeight="1">
      <c r="A121" s="419"/>
      <c r="B121" s="482" t="s">
        <v>53</v>
      </c>
      <c r="C121" s="412"/>
      <c r="D121" s="106"/>
      <c r="E121" s="106"/>
      <c r="F121" s="412"/>
      <c r="G121" s="623"/>
      <c r="H121" s="622"/>
      <c r="I121" s="385"/>
      <c r="J121" s="385"/>
      <c r="K121" s="385"/>
      <c r="L121" s="336"/>
      <c r="M121" s="385"/>
      <c r="N121" s="385"/>
      <c r="O121" s="385"/>
      <c r="P121" s="385"/>
      <c r="Q121" s="404"/>
    </row>
    <row r="122" spans="1:17" ht="18" customHeight="1">
      <c r="A122" s="419"/>
      <c r="B122" s="482" t="s">
        <v>54</v>
      </c>
      <c r="C122" s="412"/>
      <c r="D122" s="106"/>
      <c r="E122" s="106"/>
      <c r="F122" s="412"/>
      <c r="G122" s="623"/>
      <c r="H122" s="622"/>
      <c r="I122" s="385"/>
      <c r="J122" s="385"/>
      <c r="K122" s="385"/>
      <c r="L122" s="336"/>
      <c r="M122" s="385"/>
      <c r="N122" s="385"/>
      <c r="O122" s="385"/>
      <c r="P122" s="385"/>
      <c r="Q122" s="404"/>
    </row>
    <row r="123" spans="1:17" ht="17.25" customHeight="1">
      <c r="A123" s="419">
        <v>17</v>
      </c>
      <c r="B123" s="480" t="s">
        <v>55</v>
      </c>
      <c r="C123" s="440">
        <v>4865090</v>
      </c>
      <c r="D123" s="155" t="s">
        <v>12</v>
      </c>
      <c r="E123" s="119" t="s">
        <v>355</v>
      </c>
      <c r="F123" s="412">
        <v>-100</v>
      </c>
      <c r="G123" s="446">
        <v>9168</v>
      </c>
      <c r="H123" s="447">
        <v>9028</v>
      </c>
      <c r="I123" s="385">
        <f>G123-H123</f>
        <v>140</v>
      </c>
      <c r="J123" s="385">
        <f t="shared" si="11"/>
        <v>-14000</v>
      </c>
      <c r="K123" s="385">
        <f t="shared" si="8"/>
        <v>-0.014</v>
      </c>
      <c r="L123" s="446">
        <v>27990</v>
      </c>
      <c r="M123" s="447">
        <v>27280</v>
      </c>
      <c r="N123" s="385">
        <f>L123-M123</f>
        <v>710</v>
      </c>
      <c r="O123" s="385">
        <f t="shared" si="13"/>
        <v>-71000</v>
      </c>
      <c r="P123" s="385">
        <f t="shared" si="9"/>
        <v>-0.071</v>
      </c>
      <c r="Q123" s="548"/>
    </row>
    <row r="124" spans="1:17" ht="18" customHeight="1">
      <c r="A124" s="419">
        <v>18</v>
      </c>
      <c r="B124" s="480" t="s">
        <v>56</v>
      </c>
      <c r="C124" s="440">
        <v>4902519</v>
      </c>
      <c r="D124" s="155" t="s">
        <v>12</v>
      </c>
      <c r="E124" s="119" t="s">
        <v>355</v>
      </c>
      <c r="F124" s="412">
        <v>-100</v>
      </c>
      <c r="G124" s="446">
        <v>9878</v>
      </c>
      <c r="H124" s="447">
        <v>9730</v>
      </c>
      <c r="I124" s="385">
        <f t="shared" si="10"/>
        <v>148</v>
      </c>
      <c r="J124" s="385">
        <f t="shared" si="11"/>
        <v>-14800</v>
      </c>
      <c r="K124" s="385">
        <f t="shared" si="8"/>
        <v>-0.0148</v>
      </c>
      <c r="L124" s="446">
        <v>39130</v>
      </c>
      <c r="M124" s="447">
        <v>38162</v>
      </c>
      <c r="N124" s="385">
        <f t="shared" si="12"/>
        <v>968</v>
      </c>
      <c r="O124" s="385">
        <f t="shared" si="13"/>
        <v>-96800</v>
      </c>
      <c r="P124" s="385">
        <f t="shared" si="9"/>
        <v>-0.0968</v>
      </c>
      <c r="Q124" s="404"/>
    </row>
    <row r="125" spans="1:17" ht="18" customHeight="1">
      <c r="A125" s="419">
        <v>19</v>
      </c>
      <c r="B125" s="480" t="s">
        <v>57</v>
      </c>
      <c r="C125" s="440">
        <v>4902520</v>
      </c>
      <c r="D125" s="155" t="s">
        <v>12</v>
      </c>
      <c r="E125" s="119" t="s">
        <v>355</v>
      </c>
      <c r="F125" s="412">
        <v>-100</v>
      </c>
      <c r="G125" s="446">
        <v>14366</v>
      </c>
      <c r="H125" s="447">
        <v>14266</v>
      </c>
      <c r="I125" s="385">
        <f t="shared" si="10"/>
        <v>100</v>
      </c>
      <c r="J125" s="385">
        <f t="shared" si="11"/>
        <v>-10000</v>
      </c>
      <c r="K125" s="385">
        <f t="shared" si="8"/>
        <v>-0.01</v>
      </c>
      <c r="L125" s="446">
        <v>50361</v>
      </c>
      <c r="M125" s="447">
        <v>49882</v>
      </c>
      <c r="N125" s="385">
        <f t="shared" si="12"/>
        <v>479</v>
      </c>
      <c r="O125" s="385">
        <f t="shared" si="13"/>
        <v>-47900</v>
      </c>
      <c r="P125" s="385">
        <f t="shared" si="9"/>
        <v>-0.0479</v>
      </c>
      <c r="Q125" s="404"/>
    </row>
    <row r="126" spans="1:17" ht="18" customHeight="1">
      <c r="A126" s="419"/>
      <c r="B126" s="480"/>
      <c r="C126" s="440"/>
      <c r="D126" s="155"/>
      <c r="E126" s="155"/>
      <c r="F126" s="412"/>
      <c r="G126" s="623"/>
      <c r="H126" s="622"/>
      <c r="I126" s="385"/>
      <c r="J126" s="385"/>
      <c r="K126" s="385"/>
      <c r="L126" s="336"/>
      <c r="M126" s="385"/>
      <c r="N126" s="385"/>
      <c r="O126" s="385"/>
      <c r="P126" s="385"/>
      <c r="Q126" s="404"/>
    </row>
    <row r="127" spans="1:17" ht="18" customHeight="1">
      <c r="A127" s="419"/>
      <c r="B127" s="481" t="s">
        <v>58</v>
      </c>
      <c r="C127" s="440"/>
      <c r="D127" s="155"/>
      <c r="E127" s="155"/>
      <c r="F127" s="412"/>
      <c r="G127" s="623"/>
      <c r="H127" s="622"/>
      <c r="I127" s="385"/>
      <c r="J127" s="385"/>
      <c r="K127" s="385"/>
      <c r="L127" s="336"/>
      <c r="M127" s="385"/>
      <c r="N127" s="385"/>
      <c r="O127" s="385"/>
      <c r="P127" s="385"/>
      <c r="Q127" s="404"/>
    </row>
    <row r="128" spans="1:17" ht="18" customHeight="1">
      <c r="A128" s="419">
        <v>20</v>
      </c>
      <c r="B128" s="480" t="s">
        <v>59</v>
      </c>
      <c r="C128" s="440">
        <v>4902521</v>
      </c>
      <c r="D128" s="155" t="s">
        <v>12</v>
      </c>
      <c r="E128" s="119" t="s">
        <v>355</v>
      </c>
      <c r="F128" s="412">
        <v>-100</v>
      </c>
      <c r="G128" s="446">
        <v>38822</v>
      </c>
      <c r="H128" s="447">
        <v>38551</v>
      </c>
      <c r="I128" s="385">
        <f t="shared" si="10"/>
        <v>271</v>
      </c>
      <c r="J128" s="385">
        <f t="shared" si="11"/>
        <v>-27100</v>
      </c>
      <c r="K128" s="385">
        <f t="shared" si="8"/>
        <v>-0.0271</v>
      </c>
      <c r="L128" s="446">
        <v>12928</v>
      </c>
      <c r="M128" s="447">
        <v>12882</v>
      </c>
      <c r="N128" s="385">
        <f t="shared" si="12"/>
        <v>46</v>
      </c>
      <c r="O128" s="385">
        <f t="shared" si="13"/>
        <v>-4600</v>
      </c>
      <c r="P128" s="385">
        <f t="shared" si="9"/>
        <v>-0.0046</v>
      </c>
      <c r="Q128" s="404"/>
    </row>
    <row r="129" spans="1:17" ht="18" customHeight="1">
      <c r="A129" s="419">
        <v>21</v>
      </c>
      <c r="B129" s="480" t="s">
        <v>60</v>
      </c>
      <c r="C129" s="440">
        <v>4902522</v>
      </c>
      <c r="D129" s="155" t="s">
        <v>12</v>
      </c>
      <c r="E129" s="119" t="s">
        <v>355</v>
      </c>
      <c r="F129" s="412">
        <v>-100</v>
      </c>
      <c r="G129" s="446">
        <v>840</v>
      </c>
      <c r="H129" s="447">
        <v>840</v>
      </c>
      <c r="I129" s="385">
        <f t="shared" si="10"/>
        <v>0</v>
      </c>
      <c r="J129" s="385">
        <f t="shared" si="11"/>
        <v>0</v>
      </c>
      <c r="K129" s="385">
        <f t="shared" si="8"/>
        <v>0</v>
      </c>
      <c r="L129" s="446">
        <v>185</v>
      </c>
      <c r="M129" s="447">
        <v>185</v>
      </c>
      <c r="N129" s="385">
        <f t="shared" si="12"/>
        <v>0</v>
      </c>
      <c r="O129" s="385">
        <f t="shared" si="13"/>
        <v>0</v>
      </c>
      <c r="P129" s="385">
        <f t="shared" si="9"/>
        <v>0</v>
      </c>
      <c r="Q129" s="404"/>
    </row>
    <row r="130" spans="1:17" ht="18" customHeight="1">
      <c r="A130" s="419">
        <v>22</v>
      </c>
      <c r="B130" s="480" t="s">
        <v>61</v>
      </c>
      <c r="C130" s="440">
        <v>4902523</v>
      </c>
      <c r="D130" s="155" t="s">
        <v>12</v>
      </c>
      <c r="E130" s="119" t="s">
        <v>355</v>
      </c>
      <c r="F130" s="412">
        <v>-100</v>
      </c>
      <c r="G130" s="446">
        <v>999815</v>
      </c>
      <c r="H130" s="447">
        <v>999815</v>
      </c>
      <c r="I130" s="385">
        <f t="shared" si="10"/>
        <v>0</v>
      </c>
      <c r="J130" s="385">
        <f t="shared" si="11"/>
        <v>0</v>
      </c>
      <c r="K130" s="385">
        <f t="shared" si="8"/>
        <v>0</v>
      </c>
      <c r="L130" s="446">
        <v>999943</v>
      </c>
      <c r="M130" s="447">
        <v>999943</v>
      </c>
      <c r="N130" s="385">
        <f t="shared" si="12"/>
        <v>0</v>
      </c>
      <c r="O130" s="385">
        <f t="shared" si="13"/>
        <v>0</v>
      </c>
      <c r="P130" s="385">
        <f t="shared" si="9"/>
        <v>0</v>
      </c>
      <c r="Q130" s="404"/>
    </row>
    <row r="131" spans="1:17" ht="18" customHeight="1">
      <c r="A131" s="419">
        <v>23</v>
      </c>
      <c r="B131" s="417" t="s">
        <v>62</v>
      </c>
      <c r="C131" s="412">
        <v>4902524</v>
      </c>
      <c r="D131" s="106" t="s">
        <v>12</v>
      </c>
      <c r="E131" s="119" t="s">
        <v>355</v>
      </c>
      <c r="F131" s="412">
        <v>-100</v>
      </c>
      <c r="G131" s="446">
        <v>0</v>
      </c>
      <c r="H131" s="447">
        <v>0</v>
      </c>
      <c r="I131" s="385">
        <f t="shared" si="10"/>
        <v>0</v>
      </c>
      <c r="J131" s="385">
        <f t="shared" si="11"/>
        <v>0</v>
      </c>
      <c r="K131" s="385">
        <f t="shared" si="8"/>
        <v>0</v>
      </c>
      <c r="L131" s="446">
        <v>0</v>
      </c>
      <c r="M131" s="447">
        <v>0</v>
      </c>
      <c r="N131" s="385">
        <f t="shared" si="12"/>
        <v>0</v>
      </c>
      <c r="O131" s="385">
        <f t="shared" si="13"/>
        <v>0</v>
      </c>
      <c r="P131" s="385">
        <f t="shared" si="9"/>
        <v>0</v>
      </c>
      <c r="Q131" s="404"/>
    </row>
    <row r="132" spans="1:17" ht="18" customHeight="1">
      <c r="A132" s="419">
        <v>24</v>
      </c>
      <c r="B132" s="417" t="s">
        <v>63</v>
      </c>
      <c r="C132" s="412">
        <v>4902525</v>
      </c>
      <c r="D132" s="106" t="s">
        <v>12</v>
      </c>
      <c r="E132" s="119" t="s">
        <v>355</v>
      </c>
      <c r="F132" s="412">
        <v>-100</v>
      </c>
      <c r="G132" s="446">
        <v>0</v>
      </c>
      <c r="H132" s="447">
        <v>0</v>
      </c>
      <c r="I132" s="385">
        <f t="shared" si="10"/>
        <v>0</v>
      </c>
      <c r="J132" s="385">
        <f t="shared" si="11"/>
        <v>0</v>
      </c>
      <c r="K132" s="385">
        <f t="shared" si="8"/>
        <v>0</v>
      </c>
      <c r="L132" s="446">
        <v>0</v>
      </c>
      <c r="M132" s="447">
        <v>0</v>
      </c>
      <c r="N132" s="385">
        <f t="shared" si="12"/>
        <v>0</v>
      </c>
      <c r="O132" s="385">
        <f t="shared" si="13"/>
        <v>0</v>
      </c>
      <c r="P132" s="385">
        <f t="shared" si="9"/>
        <v>0</v>
      </c>
      <c r="Q132" s="404"/>
    </row>
    <row r="133" spans="1:17" ht="18" customHeight="1">
      <c r="A133" s="419">
        <v>25</v>
      </c>
      <c r="B133" s="417" t="s">
        <v>64</v>
      </c>
      <c r="C133" s="412">
        <v>4902526</v>
      </c>
      <c r="D133" s="106" t="s">
        <v>12</v>
      </c>
      <c r="E133" s="119" t="s">
        <v>355</v>
      </c>
      <c r="F133" s="412">
        <v>-100</v>
      </c>
      <c r="G133" s="446">
        <v>16768</v>
      </c>
      <c r="H133" s="447">
        <v>16937</v>
      </c>
      <c r="I133" s="385">
        <f t="shared" si="10"/>
        <v>-169</v>
      </c>
      <c r="J133" s="385">
        <f t="shared" si="11"/>
        <v>16900</v>
      </c>
      <c r="K133" s="385">
        <f t="shared" si="8"/>
        <v>0.0169</v>
      </c>
      <c r="L133" s="446">
        <v>12292</v>
      </c>
      <c r="M133" s="447">
        <v>12268</v>
      </c>
      <c r="N133" s="385">
        <f t="shared" si="12"/>
        <v>24</v>
      </c>
      <c r="O133" s="385">
        <f t="shared" si="13"/>
        <v>-2400</v>
      </c>
      <c r="P133" s="385">
        <f t="shared" si="9"/>
        <v>-0.0024</v>
      </c>
      <c r="Q133" s="404"/>
    </row>
    <row r="134" spans="1:17" ht="18" customHeight="1">
      <c r="A134" s="419">
        <v>26</v>
      </c>
      <c r="B134" s="417" t="s">
        <v>65</v>
      </c>
      <c r="C134" s="412">
        <v>4902527</v>
      </c>
      <c r="D134" s="106" t="s">
        <v>12</v>
      </c>
      <c r="E134" s="119" t="s">
        <v>355</v>
      </c>
      <c r="F134" s="412">
        <v>-100</v>
      </c>
      <c r="G134" s="446">
        <v>997577</v>
      </c>
      <c r="H134" s="447">
        <v>997609</v>
      </c>
      <c r="I134" s="385">
        <f t="shared" si="10"/>
        <v>-32</v>
      </c>
      <c r="J134" s="385">
        <f t="shared" si="11"/>
        <v>3200</v>
      </c>
      <c r="K134" s="385">
        <f t="shared" si="8"/>
        <v>0.0032</v>
      </c>
      <c r="L134" s="446">
        <v>2631</v>
      </c>
      <c r="M134" s="447">
        <v>2623</v>
      </c>
      <c r="N134" s="385">
        <f t="shared" si="12"/>
        <v>8</v>
      </c>
      <c r="O134" s="385">
        <f t="shared" si="13"/>
        <v>-800</v>
      </c>
      <c r="P134" s="385">
        <f t="shared" si="9"/>
        <v>-0.0008</v>
      </c>
      <c r="Q134" s="404"/>
    </row>
    <row r="135" spans="1:17" ht="18" customHeight="1">
      <c r="A135" s="773">
        <v>27</v>
      </c>
      <c r="B135" s="774" t="s">
        <v>147</v>
      </c>
      <c r="C135" s="775">
        <v>4902528</v>
      </c>
      <c r="D135" s="776" t="s">
        <v>12</v>
      </c>
      <c r="E135" s="777" t="s">
        <v>355</v>
      </c>
      <c r="F135" s="775">
        <v>-100</v>
      </c>
      <c r="G135" s="750">
        <v>11525</v>
      </c>
      <c r="H135" s="751">
        <v>11525</v>
      </c>
      <c r="I135" s="778">
        <f t="shared" si="10"/>
        <v>0</v>
      </c>
      <c r="J135" s="778">
        <f t="shared" si="11"/>
        <v>0</v>
      </c>
      <c r="K135" s="778">
        <f t="shared" si="8"/>
        <v>0</v>
      </c>
      <c r="L135" s="750">
        <v>4086</v>
      </c>
      <c r="M135" s="751">
        <v>4086</v>
      </c>
      <c r="N135" s="778">
        <f t="shared" si="12"/>
        <v>0</v>
      </c>
      <c r="O135" s="778">
        <f t="shared" si="13"/>
        <v>0</v>
      </c>
      <c r="P135" s="778">
        <f t="shared" si="9"/>
        <v>0</v>
      </c>
      <c r="Q135" s="404" t="s">
        <v>423</v>
      </c>
    </row>
    <row r="136" spans="1:17" ht="18" customHeight="1">
      <c r="A136" s="419"/>
      <c r="B136" s="417"/>
      <c r="C136" s="412"/>
      <c r="D136" s="106"/>
      <c r="E136" s="106"/>
      <c r="F136" s="412"/>
      <c r="G136" s="623"/>
      <c r="H136" s="622"/>
      <c r="I136" s="385"/>
      <c r="J136" s="385"/>
      <c r="K136" s="385"/>
      <c r="L136" s="336"/>
      <c r="M136" s="385"/>
      <c r="N136" s="385"/>
      <c r="O136" s="385"/>
      <c r="P136" s="385"/>
      <c r="Q136" s="404"/>
    </row>
    <row r="137" spans="1:17" ht="18" customHeight="1">
      <c r="A137" s="419"/>
      <c r="B137" s="482" t="s">
        <v>80</v>
      </c>
      <c r="C137" s="412"/>
      <c r="D137" s="106"/>
      <c r="E137" s="106"/>
      <c r="F137" s="412"/>
      <c r="G137" s="623"/>
      <c r="H137" s="622"/>
      <c r="I137" s="385"/>
      <c r="J137" s="385"/>
      <c r="K137" s="385"/>
      <c r="L137" s="336"/>
      <c r="M137" s="385"/>
      <c r="N137" s="385"/>
      <c r="O137" s="385"/>
      <c r="P137" s="385"/>
      <c r="Q137" s="404"/>
    </row>
    <row r="138" spans="1:17" ht="18">
      <c r="A138" s="419">
        <v>28</v>
      </c>
      <c r="B138" s="417" t="s">
        <v>81</v>
      </c>
      <c r="C138" s="412">
        <v>4902577</v>
      </c>
      <c r="D138" s="106" t="s">
        <v>12</v>
      </c>
      <c r="E138" s="119" t="s">
        <v>355</v>
      </c>
      <c r="F138" s="412">
        <v>400</v>
      </c>
      <c r="G138" s="446">
        <v>995589</v>
      </c>
      <c r="H138" s="447">
        <v>995589</v>
      </c>
      <c r="I138" s="385">
        <f>G138-H138</f>
        <v>0</v>
      </c>
      <c r="J138" s="385">
        <f t="shared" si="11"/>
        <v>0</v>
      </c>
      <c r="K138" s="385">
        <f t="shared" si="8"/>
        <v>0</v>
      </c>
      <c r="L138" s="446">
        <v>34</v>
      </c>
      <c r="M138" s="447">
        <v>34</v>
      </c>
      <c r="N138" s="385">
        <f>L138-M138</f>
        <v>0</v>
      </c>
      <c r="O138" s="385">
        <f t="shared" si="13"/>
        <v>0</v>
      </c>
      <c r="P138" s="385">
        <f t="shared" si="9"/>
        <v>0</v>
      </c>
      <c r="Q138" s="726"/>
    </row>
    <row r="139" spans="1:17" ht="18" customHeight="1">
      <c r="A139" s="419">
        <v>29</v>
      </c>
      <c r="B139" s="417" t="s">
        <v>82</v>
      </c>
      <c r="C139" s="412">
        <v>4902516</v>
      </c>
      <c r="D139" s="106" t="s">
        <v>12</v>
      </c>
      <c r="E139" s="119" t="s">
        <v>355</v>
      </c>
      <c r="F139" s="412">
        <v>-100</v>
      </c>
      <c r="G139" s="446">
        <v>999276</v>
      </c>
      <c r="H139" s="447">
        <v>999273</v>
      </c>
      <c r="I139" s="385">
        <f t="shared" si="10"/>
        <v>3</v>
      </c>
      <c r="J139" s="385">
        <f t="shared" si="11"/>
        <v>-300</v>
      </c>
      <c r="K139" s="385">
        <f t="shared" si="8"/>
        <v>-0.0003</v>
      </c>
      <c r="L139" s="446">
        <v>999397</v>
      </c>
      <c r="M139" s="447">
        <v>999397</v>
      </c>
      <c r="N139" s="385">
        <f t="shared" si="12"/>
        <v>0</v>
      </c>
      <c r="O139" s="385">
        <f t="shared" si="13"/>
        <v>0</v>
      </c>
      <c r="P139" s="385">
        <f t="shared" si="9"/>
        <v>0</v>
      </c>
      <c r="Q139" s="404"/>
    </row>
    <row r="140" spans="1:17" ht="15" customHeight="1" thickBot="1">
      <c r="A140" s="31"/>
      <c r="B140" s="32"/>
      <c r="C140" s="32"/>
      <c r="D140" s="32"/>
      <c r="E140" s="32"/>
      <c r="F140" s="32"/>
      <c r="G140" s="630"/>
      <c r="H140" s="631"/>
      <c r="I140" s="32"/>
      <c r="J140" s="32"/>
      <c r="K140" s="64"/>
      <c r="L140" s="31"/>
      <c r="M140" s="32"/>
      <c r="N140" s="32"/>
      <c r="O140" s="32"/>
      <c r="P140" s="64"/>
      <c r="Q140" s="185"/>
    </row>
    <row r="141" ht="13.5" thickTop="1"/>
    <row r="142" spans="1:16" ht="20.25">
      <c r="A142" s="189" t="s">
        <v>322</v>
      </c>
      <c r="K142" s="236">
        <f>SUM(K93:K140)</f>
        <v>-3.837899999999999</v>
      </c>
      <c r="P142" s="236">
        <f>SUM(P93:P140)</f>
        <v>-0.635</v>
      </c>
    </row>
    <row r="143" spans="1:16" ht="12.75">
      <c r="A143" s="70"/>
      <c r="K143" s="19"/>
      <c r="P143" s="19"/>
    </row>
    <row r="144" spans="1:16" ht="12.75">
      <c r="A144" s="70"/>
      <c r="K144" s="19"/>
      <c r="P144" s="19"/>
    </row>
    <row r="145" spans="1:17" ht="18">
      <c r="A145" s="70"/>
      <c r="K145" s="19"/>
      <c r="P145" s="19"/>
      <c r="Q145" s="544" t="str">
        <f>NDPL!$Q$1</f>
        <v>MARCH-2013</v>
      </c>
    </row>
    <row r="146" spans="1:16" ht="12.75">
      <c r="A146" s="70"/>
      <c r="K146" s="19"/>
      <c r="P146" s="19"/>
    </row>
    <row r="147" spans="1:16" ht="12.75">
      <c r="A147" s="70"/>
      <c r="K147" s="19"/>
      <c r="P147" s="19"/>
    </row>
    <row r="148" spans="1:16" ht="12.75">
      <c r="A148" s="70"/>
      <c r="K148" s="19"/>
      <c r="P148" s="19"/>
    </row>
    <row r="149" spans="1:11" ht="13.5" thickBot="1">
      <c r="A149" s="2"/>
      <c r="B149" s="8"/>
      <c r="C149" s="8"/>
      <c r="D149" s="66"/>
      <c r="E149" s="66"/>
      <c r="F149" s="24"/>
      <c r="G149" s="24"/>
      <c r="H149" s="24"/>
      <c r="I149" s="24"/>
      <c r="J149" s="24"/>
      <c r="K149" s="67"/>
    </row>
    <row r="150" spans="1:17" ht="27.75">
      <c r="A150" s="576" t="s">
        <v>200</v>
      </c>
      <c r="B150" s="178"/>
      <c r="C150" s="174"/>
      <c r="D150" s="174"/>
      <c r="E150" s="174"/>
      <c r="F150" s="232"/>
      <c r="G150" s="232"/>
      <c r="H150" s="232"/>
      <c r="I150" s="232"/>
      <c r="J150" s="232"/>
      <c r="K150" s="233"/>
      <c r="L150" s="59"/>
      <c r="M150" s="59"/>
      <c r="N150" s="59"/>
      <c r="O150" s="59"/>
      <c r="P150" s="59"/>
      <c r="Q150" s="60"/>
    </row>
    <row r="151" spans="1:17" ht="24.75" customHeight="1">
      <c r="A151" s="575" t="s">
        <v>324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563">
        <f>K87</f>
        <v>-1.766531984</v>
      </c>
      <c r="L151" s="347"/>
      <c r="M151" s="347"/>
      <c r="N151" s="347"/>
      <c r="O151" s="347"/>
      <c r="P151" s="563">
        <f>P87</f>
        <v>5.2382007</v>
      </c>
      <c r="Q151" s="61"/>
    </row>
    <row r="152" spans="1:17" ht="24.75" customHeight="1">
      <c r="A152" s="575" t="s">
        <v>323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563">
        <f>K142</f>
        <v>-3.837899999999999</v>
      </c>
      <c r="L152" s="347"/>
      <c r="M152" s="347"/>
      <c r="N152" s="347"/>
      <c r="O152" s="347"/>
      <c r="P152" s="563">
        <f>P142</f>
        <v>-0.635</v>
      </c>
      <c r="Q152" s="61"/>
    </row>
    <row r="153" spans="1:17" ht="24.75" customHeight="1">
      <c r="A153" s="575" t="s">
        <v>325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3">
        <f>'ROHTAK ROAD'!K44</f>
        <v>2.925875</v>
      </c>
      <c r="L153" s="347"/>
      <c r="M153" s="347"/>
      <c r="N153" s="347"/>
      <c r="O153" s="347"/>
      <c r="P153" s="563">
        <f>'ROHTAK ROAD'!P44</f>
        <v>0.2173</v>
      </c>
      <c r="Q153" s="61"/>
    </row>
    <row r="154" spans="1:17" ht="24.75" customHeight="1">
      <c r="A154" s="575" t="s">
        <v>326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3">
        <f>-MES!K39</f>
        <v>-0.44689999999999996</v>
      </c>
      <c r="L154" s="347"/>
      <c r="M154" s="347"/>
      <c r="N154" s="347"/>
      <c r="O154" s="347"/>
      <c r="P154" s="563">
        <f>-MES!P39</f>
        <v>-0.078</v>
      </c>
      <c r="Q154" s="61"/>
    </row>
    <row r="155" spans="1:17" ht="29.25" customHeight="1" thickBot="1">
      <c r="A155" s="577" t="s">
        <v>201</v>
      </c>
      <c r="B155" s="234"/>
      <c r="C155" s="235"/>
      <c r="D155" s="235"/>
      <c r="E155" s="235"/>
      <c r="F155" s="235"/>
      <c r="G155" s="235"/>
      <c r="H155" s="235"/>
      <c r="I155" s="235"/>
      <c r="J155" s="235"/>
      <c r="K155" s="779">
        <f>SUM(K151:K154)</f>
        <v>-3.1254569839999986</v>
      </c>
      <c r="L155" s="564"/>
      <c r="M155" s="564"/>
      <c r="N155" s="564"/>
      <c r="O155" s="564"/>
      <c r="P155" s="578">
        <f>SUM(P151:P154)</f>
        <v>4.7425007</v>
      </c>
      <c r="Q155" s="190"/>
    </row>
    <row r="160" ht="13.5" thickBot="1"/>
    <row r="161" spans="1:17" ht="12.75">
      <c r="A161" s="273"/>
      <c r="B161" s="274"/>
      <c r="C161" s="274"/>
      <c r="D161" s="274"/>
      <c r="E161" s="274"/>
      <c r="F161" s="274"/>
      <c r="G161" s="274"/>
      <c r="H161" s="59"/>
      <c r="I161" s="59"/>
      <c r="J161" s="59"/>
      <c r="K161" s="59"/>
      <c r="L161" s="59"/>
      <c r="M161" s="59"/>
      <c r="N161" s="59"/>
      <c r="O161" s="59"/>
      <c r="P161" s="59"/>
      <c r="Q161" s="60"/>
    </row>
    <row r="162" spans="1:17" ht="26.25">
      <c r="A162" s="567" t="s">
        <v>336</v>
      </c>
      <c r="B162" s="265"/>
      <c r="C162" s="265"/>
      <c r="D162" s="265"/>
      <c r="E162" s="265"/>
      <c r="F162" s="265"/>
      <c r="G162" s="265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75"/>
      <c r="B163" s="265"/>
      <c r="C163" s="265"/>
      <c r="D163" s="265"/>
      <c r="E163" s="265"/>
      <c r="F163" s="265"/>
      <c r="G163" s="265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5.75">
      <c r="A164" s="276"/>
      <c r="B164" s="277"/>
      <c r="C164" s="277"/>
      <c r="D164" s="277"/>
      <c r="E164" s="277"/>
      <c r="F164" s="277"/>
      <c r="G164" s="277"/>
      <c r="H164" s="21"/>
      <c r="I164" s="21"/>
      <c r="J164" s="21"/>
      <c r="K164" s="319" t="s">
        <v>348</v>
      </c>
      <c r="L164" s="21"/>
      <c r="M164" s="21"/>
      <c r="N164" s="21"/>
      <c r="O164" s="21"/>
      <c r="P164" s="319" t="s">
        <v>349</v>
      </c>
      <c r="Q164" s="61"/>
    </row>
    <row r="165" spans="1:17" ht="12.75">
      <c r="A165" s="278"/>
      <c r="B165" s="163"/>
      <c r="C165" s="163"/>
      <c r="D165" s="163"/>
      <c r="E165" s="163"/>
      <c r="F165" s="163"/>
      <c r="G165" s="163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2.75">
      <c r="A166" s="278"/>
      <c r="B166" s="163"/>
      <c r="C166" s="163"/>
      <c r="D166" s="163"/>
      <c r="E166" s="163"/>
      <c r="F166" s="163"/>
      <c r="G166" s="163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23.25">
      <c r="A167" s="565" t="s">
        <v>339</v>
      </c>
      <c r="B167" s="266"/>
      <c r="C167" s="266"/>
      <c r="D167" s="267"/>
      <c r="E167" s="267"/>
      <c r="F167" s="268"/>
      <c r="G167" s="267"/>
      <c r="H167" s="21"/>
      <c r="I167" s="21"/>
      <c r="J167" s="21"/>
      <c r="K167" s="570">
        <f>K155</f>
        <v>-3.1254569839999986</v>
      </c>
      <c r="L167" s="568" t="s">
        <v>337</v>
      </c>
      <c r="M167" s="518"/>
      <c r="N167" s="518"/>
      <c r="O167" s="518"/>
      <c r="P167" s="570">
        <f>P155</f>
        <v>4.7425007</v>
      </c>
      <c r="Q167" s="572" t="s">
        <v>337</v>
      </c>
    </row>
    <row r="168" spans="1:17" ht="23.25">
      <c r="A168" s="283"/>
      <c r="B168" s="269"/>
      <c r="C168" s="269"/>
      <c r="D168" s="265"/>
      <c r="E168" s="265"/>
      <c r="F168" s="270"/>
      <c r="G168" s="265"/>
      <c r="H168" s="21"/>
      <c r="I168" s="21"/>
      <c r="J168" s="21"/>
      <c r="K168" s="518"/>
      <c r="L168" s="569"/>
      <c r="M168" s="518"/>
      <c r="N168" s="518"/>
      <c r="O168" s="518"/>
      <c r="P168" s="518"/>
      <c r="Q168" s="573"/>
    </row>
    <row r="169" spans="1:17" ht="23.25">
      <c r="A169" s="566" t="s">
        <v>338</v>
      </c>
      <c r="B169" s="271"/>
      <c r="C169" s="53"/>
      <c r="D169" s="265"/>
      <c r="E169" s="265"/>
      <c r="F169" s="272"/>
      <c r="G169" s="267"/>
      <c r="H169" s="21"/>
      <c r="I169" s="21"/>
      <c r="J169" s="21"/>
      <c r="K169" s="518">
        <f>'STEPPED UP GENCO'!K44</f>
        <v>-0.1810278002</v>
      </c>
      <c r="L169" s="568" t="s">
        <v>337</v>
      </c>
      <c r="M169" s="518"/>
      <c r="N169" s="518"/>
      <c r="O169" s="518"/>
      <c r="P169" s="570">
        <f>'STEPPED UP GENCO'!P44</f>
        <v>-2.7381670862000003</v>
      </c>
      <c r="Q169" s="572" t="s">
        <v>337</v>
      </c>
    </row>
    <row r="170" spans="1:17" ht="15">
      <c r="A170" s="279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64"/>
      <c r="M170" s="21"/>
      <c r="N170" s="21"/>
      <c r="O170" s="21"/>
      <c r="P170" s="21"/>
      <c r="Q170" s="574"/>
    </row>
    <row r="171" spans="1:17" ht="15">
      <c r="A171" s="279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64"/>
      <c r="M171" s="21"/>
      <c r="N171" s="21"/>
      <c r="O171" s="21"/>
      <c r="P171" s="21"/>
      <c r="Q171" s="574"/>
    </row>
    <row r="172" spans="1:17" ht="15">
      <c r="A172" s="279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4"/>
      <c r="M172" s="21"/>
      <c r="N172" s="21"/>
      <c r="O172" s="21"/>
      <c r="P172" s="21"/>
      <c r="Q172" s="574"/>
    </row>
    <row r="173" spans="1:17" ht="23.25">
      <c r="A173" s="279"/>
      <c r="B173" s="21"/>
      <c r="C173" s="21"/>
      <c r="D173" s="21"/>
      <c r="E173" s="21"/>
      <c r="F173" s="21"/>
      <c r="G173" s="21"/>
      <c r="H173" s="266"/>
      <c r="I173" s="266"/>
      <c r="J173" s="285" t="s">
        <v>340</v>
      </c>
      <c r="K173" s="571">
        <f>SUM(K167:K172)</f>
        <v>-3.3064847841999985</v>
      </c>
      <c r="L173" s="285" t="s">
        <v>337</v>
      </c>
      <c r="M173" s="518"/>
      <c r="N173" s="518"/>
      <c r="O173" s="518"/>
      <c r="P173" s="571">
        <f>SUM(P167:P172)</f>
        <v>2.0043336137999996</v>
      </c>
      <c r="Q173" s="285" t="s">
        <v>337</v>
      </c>
    </row>
    <row r="174" spans="1:17" ht="13.5" thickBot="1">
      <c r="A174" s="280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2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2"/>
  <sheetViews>
    <sheetView view="pageBreakPreview" zoomScale="70" zoomScaleNormal="70" zoomScaleSheetLayoutView="70" zoomScalePageLayoutView="50" workbookViewId="0" topLeftCell="A52">
      <selection activeCell="H69" sqref="H69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245</v>
      </c>
      <c r="Q1" s="221" t="str">
        <f>NDPL!Q1</f>
        <v>MARCH-2013</v>
      </c>
    </row>
    <row r="2" ht="18.75" customHeight="1">
      <c r="A2" s="99" t="s">
        <v>246</v>
      </c>
    </row>
    <row r="3" ht="23.25">
      <c r="A3" s="226" t="s">
        <v>219</v>
      </c>
    </row>
    <row r="4" spans="1:16" ht="24" thickBot="1">
      <c r="A4" s="535" t="s">
        <v>220</v>
      </c>
      <c r="G4" s="21"/>
      <c r="H4" s="21"/>
      <c r="I4" s="58" t="s">
        <v>407</v>
      </c>
      <c r="J4" s="21"/>
      <c r="K4" s="21"/>
      <c r="L4" s="21"/>
      <c r="M4" s="21"/>
      <c r="N4" s="58" t="s">
        <v>408</v>
      </c>
      <c r="O4" s="21"/>
      <c r="P4" s="21"/>
    </row>
    <row r="5" spans="1:17" ht="62.2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01/04/2013</v>
      </c>
      <c r="H5" s="41" t="str">
        <f>NDPL!H5</f>
        <v>INTIAL READING 01/03/2013</v>
      </c>
      <c r="I5" s="41" t="s">
        <v>4</v>
      </c>
      <c r="J5" s="41" t="s">
        <v>5</v>
      </c>
      <c r="K5" s="41" t="s">
        <v>6</v>
      </c>
      <c r="L5" s="43" t="str">
        <f>NDPL!G5</f>
        <v>FINAL READING 01/04/2013</v>
      </c>
      <c r="M5" s="41" t="str">
        <f>NDPL!H5</f>
        <v>INTIAL READING 01/03/2013</v>
      </c>
      <c r="N5" s="41" t="s">
        <v>4</v>
      </c>
      <c r="O5" s="41" t="s">
        <v>5</v>
      </c>
      <c r="P5" s="41" t="s">
        <v>6</v>
      </c>
      <c r="Q5" s="217" t="s">
        <v>318</v>
      </c>
    </row>
    <row r="6" ht="14.25" thickBot="1" thickTop="1"/>
    <row r="7" spans="1:17" ht="18" customHeight="1" thickTop="1">
      <c r="A7" s="191"/>
      <c r="B7" s="192" t="s">
        <v>203</v>
      </c>
      <c r="C7" s="193"/>
      <c r="D7" s="193"/>
      <c r="E7" s="193"/>
      <c r="F7" s="193"/>
      <c r="G7" s="73"/>
      <c r="H7" s="74"/>
      <c r="I7" s="632"/>
      <c r="J7" s="632"/>
      <c r="K7" s="632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112</v>
      </c>
      <c r="C8" s="196"/>
      <c r="D8" s="197"/>
      <c r="E8" s="198"/>
      <c r="F8" s="199"/>
      <c r="G8" s="79"/>
      <c r="H8" s="80"/>
      <c r="I8" s="633"/>
      <c r="J8" s="633"/>
      <c r="K8" s="633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113</v>
      </c>
      <c r="C9" s="196">
        <v>4865136</v>
      </c>
      <c r="D9" s="200" t="s">
        <v>12</v>
      </c>
      <c r="E9" s="314" t="s">
        <v>355</v>
      </c>
      <c r="F9" s="201">
        <v>200</v>
      </c>
      <c r="G9" s="697">
        <v>39214</v>
      </c>
      <c r="H9" s="698">
        <v>38976</v>
      </c>
      <c r="I9" s="633">
        <f aca="true" t="shared" si="0" ref="I9:I16">G9-H9</f>
        <v>238</v>
      </c>
      <c r="J9" s="633">
        <f aca="true" t="shared" si="1" ref="J9:J58">$F9*I9</f>
        <v>47600</v>
      </c>
      <c r="K9" s="633">
        <f aca="true" t="shared" si="2" ref="K9:K58">J9/1000000</f>
        <v>0.0476</v>
      </c>
      <c r="L9" s="697">
        <v>66080</v>
      </c>
      <c r="M9" s="698">
        <v>65466</v>
      </c>
      <c r="N9" s="633">
        <f aca="true" t="shared" si="3" ref="N9:N16">L9-M9</f>
        <v>614</v>
      </c>
      <c r="O9" s="633">
        <f aca="true" t="shared" si="4" ref="O9:O58">$F9*N9</f>
        <v>122800</v>
      </c>
      <c r="P9" s="633">
        <f aca="true" t="shared" si="5" ref="P9:P58">O9/1000000</f>
        <v>0.1228</v>
      </c>
      <c r="Q9" s="586"/>
    </row>
    <row r="10" spans="1:17" ht="18" customHeight="1">
      <c r="A10" s="194">
        <v>2</v>
      </c>
      <c r="B10" s="195" t="s">
        <v>114</v>
      </c>
      <c r="C10" s="196">
        <v>4865137</v>
      </c>
      <c r="D10" s="200" t="s">
        <v>12</v>
      </c>
      <c r="E10" s="314" t="s">
        <v>355</v>
      </c>
      <c r="F10" s="201">
        <v>100</v>
      </c>
      <c r="G10" s="446">
        <v>68172</v>
      </c>
      <c r="H10" s="447">
        <v>67947</v>
      </c>
      <c r="I10" s="633">
        <f t="shared" si="0"/>
        <v>225</v>
      </c>
      <c r="J10" s="633">
        <f t="shared" si="1"/>
        <v>22500</v>
      </c>
      <c r="K10" s="633">
        <f t="shared" si="2"/>
        <v>0.0225</v>
      </c>
      <c r="L10" s="446">
        <v>127644</v>
      </c>
      <c r="M10" s="447">
        <v>127003</v>
      </c>
      <c r="N10" s="622">
        <f t="shared" si="3"/>
        <v>641</v>
      </c>
      <c r="O10" s="622">
        <f t="shared" si="4"/>
        <v>64100</v>
      </c>
      <c r="P10" s="622">
        <f t="shared" si="5"/>
        <v>0.0641</v>
      </c>
      <c r="Q10" s="184"/>
    </row>
    <row r="11" spans="1:17" ht="18">
      <c r="A11" s="194">
        <v>3</v>
      </c>
      <c r="B11" s="195" t="s">
        <v>115</v>
      </c>
      <c r="C11" s="196">
        <v>4865138</v>
      </c>
      <c r="D11" s="200" t="s">
        <v>12</v>
      </c>
      <c r="E11" s="314" t="s">
        <v>355</v>
      </c>
      <c r="F11" s="201">
        <v>200</v>
      </c>
      <c r="G11" s="710">
        <v>984824</v>
      </c>
      <c r="H11" s="711">
        <v>984978</v>
      </c>
      <c r="I11" s="634">
        <f t="shared" si="0"/>
        <v>-154</v>
      </c>
      <c r="J11" s="634">
        <f t="shared" si="1"/>
        <v>-30800</v>
      </c>
      <c r="K11" s="634">
        <f t="shared" si="2"/>
        <v>-0.0308</v>
      </c>
      <c r="L11" s="710">
        <v>4086</v>
      </c>
      <c r="M11" s="711">
        <v>3980</v>
      </c>
      <c r="N11" s="634">
        <f t="shared" si="3"/>
        <v>106</v>
      </c>
      <c r="O11" s="634">
        <f t="shared" si="4"/>
        <v>21200</v>
      </c>
      <c r="P11" s="634">
        <f t="shared" si="5"/>
        <v>0.0212</v>
      </c>
      <c r="Q11" s="708"/>
    </row>
    <row r="12" spans="1:17" ht="18">
      <c r="A12" s="194">
        <v>4</v>
      </c>
      <c r="B12" s="195" t="s">
        <v>116</v>
      </c>
      <c r="C12" s="196">
        <v>4865139</v>
      </c>
      <c r="D12" s="200" t="s">
        <v>12</v>
      </c>
      <c r="E12" s="314" t="s">
        <v>355</v>
      </c>
      <c r="F12" s="201">
        <v>200</v>
      </c>
      <c r="G12" s="446">
        <v>63275</v>
      </c>
      <c r="H12" s="447">
        <v>62852</v>
      </c>
      <c r="I12" s="633">
        <f t="shared" si="0"/>
        <v>423</v>
      </c>
      <c r="J12" s="633">
        <f t="shared" si="1"/>
        <v>84600</v>
      </c>
      <c r="K12" s="633">
        <f t="shared" si="2"/>
        <v>0.0846</v>
      </c>
      <c r="L12" s="446">
        <v>83115</v>
      </c>
      <c r="M12" s="447">
        <v>82360</v>
      </c>
      <c r="N12" s="622">
        <f t="shared" si="3"/>
        <v>755</v>
      </c>
      <c r="O12" s="622">
        <f t="shared" si="4"/>
        <v>151000</v>
      </c>
      <c r="P12" s="622">
        <f t="shared" si="5"/>
        <v>0.151</v>
      </c>
      <c r="Q12" s="700"/>
    </row>
    <row r="13" spans="1:17" s="742" customFormat="1" ht="18" customHeight="1">
      <c r="A13" s="753">
        <v>5</v>
      </c>
      <c r="B13" s="754" t="s">
        <v>117</v>
      </c>
      <c r="C13" s="755">
        <v>4864948</v>
      </c>
      <c r="D13" s="756" t="s">
        <v>12</v>
      </c>
      <c r="E13" s="757" t="s">
        <v>355</v>
      </c>
      <c r="F13" s="758">
        <v>2000</v>
      </c>
      <c r="G13" s="759">
        <v>73965</v>
      </c>
      <c r="H13" s="760">
        <v>73959</v>
      </c>
      <c r="I13" s="761">
        <f t="shared" si="0"/>
        <v>6</v>
      </c>
      <c r="J13" s="761">
        <f t="shared" si="1"/>
        <v>12000</v>
      </c>
      <c r="K13" s="761">
        <f t="shared" si="2"/>
        <v>0.012</v>
      </c>
      <c r="L13" s="759">
        <v>743</v>
      </c>
      <c r="M13" s="760">
        <v>743</v>
      </c>
      <c r="N13" s="762">
        <f t="shared" si="3"/>
        <v>0</v>
      </c>
      <c r="O13" s="762">
        <f t="shared" si="4"/>
        <v>0</v>
      </c>
      <c r="P13" s="762">
        <f t="shared" si="5"/>
        <v>0</v>
      </c>
      <c r="Q13" s="781" t="s">
        <v>416</v>
      </c>
    </row>
    <row r="14" spans="1:17" s="742" customFormat="1" ht="18" customHeight="1">
      <c r="A14" s="753">
        <v>5</v>
      </c>
      <c r="B14" s="754" t="s">
        <v>117</v>
      </c>
      <c r="C14" s="755">
        <v>4865050</v>
      </c>
      <c r="D14" s="756" t="s">
        <v>12</v>
      </c>
      <c r="E14" s="757" t="s">
        <v>355</v>
      </c>
      <c r="F14" s="758">
        <v>800</v>
      </c>
      <c r="G14" s="759">
        <v>343</v>
      </c>
      <c r="H14" s="760">
        <v>0</v>
      </c>
      <c r="I14" s="761">
        <f>G14-H14</f>
        <v>343</v>
      </c>
      <c r="J14" s="761">
        <f t="shared" si="1"/>
        <v>274400</v>
      </c>
      <c r="K14" s="761">
        <f t="shared" si="2"/>
        <v>0.2744</v>
      </c>
      <c r="L14" s="759">
        <v>0</v>
      </c>
      <c r="M14" s="760">
        <v>0</v>
      </c>
      <c r="N14" s="762">
        <f>L14-M14</f>
        <v>0</v>
      </c>
      <c r="O14" s="762">
        <f t="shared" si="4"/>
        <v>0</v>
      </c>
      <c r="P14" s="762">
        <f t="shared" si="5"/>
        <v>0</v>
      </c>
      <c r="Q14" s="781"/>
    </row>
    <row r="15" spans="1:17" s="742" customFormat="1" ht="18" customHeight="1">
      <c r="A15" s="194">
        <v>6</v>
      </c>
      <c r="B15" s="195" t="s">
        <v>382</v>
      </c>
      <c r="C15" s="196">
        <v>4864949</v>
      </c>
      <c r="D15" s="200" t="s">
        <v>12</v>
      </c>
      <c r="E15" s="314" t="s">
        <v>355</v>
      </c>
      <c r="F15" s="201">
        <v>2000</v>
      </c>
      <c r="G15" s="449">
        <v>13080</v>
      </c>
      <c r="H15" s="450">
        <v>13024</v>
      </c>
      <c r="I15" s="634">
        <f t="shared" si="0"/>
        <v>56</v>
      </c>
      <c r="J15" s="634">
        <f t="shared" si="1"/>
        <v>112000</v>
      </c>
      <c r="K15" s="634">
        <f t="shared" si="2"/>
        <v>0.112</v>
      </c>
      <c r="L15" s="449">
        <v>385</v>
      </c>
      <c r="M15" s="450">
        <v>370</v>
      </c>
      <c r="N15" s="628">
        <f t="shared" si="3"/>
        <v>15</v>
      </c>
      <c r="O15" s="628">
        <f t="shared" si="4"/>
        <v>30000</v>
      </c>
      <c r="P15" s="628">
        <f t="shared" si="5"/>
        <v>0.03</v>
      </c>
      <c r="Q15" s="743"/>
    </row>
    <row r="16" spans="1:17" ht="18" customHeight="1">
      <c r="A16" s="194">
        <v>7</v>
      </c>
      <c r="B16" s="488" t="s">
        <v>405</v>
      </c>
      <c r="C16" s="493">
        <v>5128434</v>
      </c>
      <c r="D16" s="200" t="s">
        <v>12</v>
      </c>
      <c r="E16" s="314" t="s">
        <v>355</v>
      </c>
      <c r="F16" s="502">
        <v>800</v>
      </c>
      <c r="G16" s="446">
        <v>986060</v>
      </c>
      <c r="H16" s="447">
        <v>986419</v>
      </c>
      <c r="I16" s="633">
        <f t="shared" si="0"/>
        <v>-359</v>
      </c>
      <c r="J16" s="633">
        <f t="shared" si="1"/>
        <v>-287200</v>
      </c>
      <c r="K16" s="633">
        <f t="shared" si="2"/>
        <v>-0.2872</v>
      </c>
      <c r="L16" s="446">
        <v>996727</v>
      </c>
      <c r="M16" s="447">
        <v>996973</v>
      </c>
      <c r="N16" s="622">
        <f t="shared" si="3"/>
        <v>-246</v>
      </c>
      <c r="O16" s="622">
        <f t="shared" si="4"/>
        <v>-196800</v>
      </c>
      <c r="P16" s="622">
        <f t="shared" si="5"/>
        <v>-0.1968</v>
      </c>
      <c r="Q16" s="184"/>
    </row>
    <row r="17" spans="1:17" ht="18" customHeight="1">
      <c r="A17" s="194">
        <v>8</v>
      </c>
      <c r="B17" s="488" t="s">
        <v>404</v>
      </c>
      <c r="C17" s="493">
        <v>5128430</v>
      </c>
      <c r="D17" s="200" t="s">
        <v>12</v>
      </c>
      <c r="E17" s="314" t="s">
        <v>355</v>
      </c>
      <c r="F17" s="502">
        <v>800</v>
      </c>
      <c r="G17" s="446">
        <v>995898</v>
      </c>
      <c r="H17" s="447">
        <v>996062</v>
      </c>
      <c r="I17" s="633">
        <f>G17-H17</f>
        <v>-164</v>
      </c>
      <c r="J17" s="633">
        <f t="shared" si="1"/>
        <v>-131200</v>
      </c>
      <c r="K17" s="633">
        <f t="shared" si="2"/>
        <v>-0.1312</v>
      </c>
      <c r="L17" s="446">
        <v>998940</v>
      </c>
      <c r="M17" s="447">
        <v>999072</v>
      </c>
      <c r="N17" s="622">
        <f>L17-M17</f>
        <v>-132</v>
      </c>
      <c r="O17" s="622">
        <f t="shared" si="4"/>
        <v>-105600</v>
      </c>
      <c r="P17" s="622">
        <f t="shared" si="5"/>
        <v>-0.1056</v>
      </c>
      <c r="Q17" s="184"/>
    </row>
    <row r="18" spans="1:17" ht="18" customHeight="1">
      <c r="A18" s="194">
        <v>9</v>
      </c>
      <c r="B18" s="488" t="s">
        <v>397</v>
      </c>
      <c r="C18" s="493">
        <v>5128445</v>
      </c>
      <c r="D18" s="200" t="s">
        <v>12</v>
      </c>
      <c r="E18" s="314" t="s">
        <v>355</v>
      </c>
      <c r="F18" s="502">
        <v>800</v>
      </c>
      <c r="G18" s="446">
        <v>999588</v>
      </c>
      <c r="H18" s="447">
        <v>999873</v>
      </c>
      <c r="I18" s="633">
        <f>G18-H18</f>
        <v>-285</v>
      </c>
      <c r="J18" s="633">
        <f t="shared" si="1"/>
        <v>-228000</v>
      </c>
      <c r="K18" s="633">
        <f t="shared" si="2"/>
        <v>-0.228</v>
      </c>
      <c r="L18" s="446">
        <v>999744</v>
      </c>
      <c r="M18" s="447">
        <v>999902</v>
      </c>
      <c r="N18" s="622">
        <f>L18-M18</f>
        <v>-158</v>
      </c>
      <c r="O18" s="622">
        <f t="shared" si="4"/>
        <v>-126400</v>
      </c>
      <c r="P18" s="622">
        <f t="shared" si="5"/>
        <v>-0.1264</v>
      </c>
      <c r="Q18" s="587"/>
    </row>
    <row r="19" spans="1:17" ht="18" customHeight="1">
      <c r="A19" s="194"/>
      <c r="B19" s="202" t="s">
        <v>388</v>
      </c>
      <c r="C19" s="196"/>
      <c r="D19" s="200"/>
      <c r="E19" s="314"/>
      <c r="F19" s="201"/>
      <c r="G19" s="133"/>
      <c r="H19" s="537"/>
      <c r="I19" s="634"/>
      <c r="J19" s="634"/>
      <c r="K19" s="634"/>
      <c r="L19" s="540"/>
      <c r="M19" s="81"/>
      <c r="N19" s="622"/>
      <c r="O19" s="622"/>
      <c r="P19" s="622"/>
      <c r="Q19" s="184"/>
    </row>
    <row r="20" spans="1:17" ht="18" customHeight="1">
      <c r="A20" s="194">
        <v>10</v>
      </c>
      <c r="B20" s="195" t="s">
        <v>204</v>
      </c>
      <c r="C20" s="196">
        <v>4865124</v>
      </c>
      <c r="D20" s="197" t="s">
        <v>12</v>
      </c>
      <c r="E20" s="314" t="s">
        <v>355</v>
      </c>
      <c r="F20" s="201">
        <v>100</v>
      </c>
      <c r="G20" s="446">
        <v>998975</v>
      </c>
      <c r="H20" s="447">
        <v>999051</v>
      </c>
      <c r="I20" s="634">
        <f aca="true" t="shared" si="6" ref="I20:I27">G20-H20</f>
        <v>-76</v>
      </c>
      <c r="J20" s="634">
        <f t="shared" si="1"/>
        <v>-7600</v>
      </c>
      <c r="K20" s="634">
        <f t="shared" si="2"/>
        <v>-0.0076</v>
      </c>
      <c r="L20" s="446">
        <v>335235</v>
      </c>
      <c r="M20" s="447">
        <v>333968</v>
      </c>
      <c r="N20" s="622">
        <f aca="true" t="shared" si="7" ref="N20:N27">L20-M20</f>
        <v>1267</v>
      </c>
      <c r="O20" s="622">
        <f t="shared" si="4"/>
        <v>126700</v>
      </c>
      <c r="P20" s="622">
        <f t="shared" si="5"/>
        <v>0.1267</v>
      </c>
      <c r="Q20" s="184"/>
    </row>
    <row r="21" spans="1:17" ht="18" customHeight="1">
      <c r="A21" s="194">
        <v>11</v>
      </c>
      <c r="B21" s="195" t="s">
        <v>205</v>
      </c>
      <c r="C21" s="196">
        <v>4865125</v>
      </c>
      <c r="D21" s="200" t="s">
        <v>12</v>
      </c>
      <c r="E21" s="314" t="s">
        <v>355</v>
      </c>
      <c r="F21" s="201">
        <v>100</v>
      </c>
      <c r="G21" s="446">
        <v>6445</v>
      </c>
      <c r="H21" s="447">
        <v>6474</v>
      </c>
      <c r="I21" s="634">
        <f t="shared" si="6"/>
        <v>-29</v>
      </c>
      <c r="J21" s="634">
        <f t="shared" si="1"/>
        <v>-2900</v>
      </c>
      <c r="K21" s="634">
        <f t="shared" si="2"/>
        <v>-0.0029</v>
      </c>
      <c r="L21" s="446">
        <v>468338</v>
      </c>
      <c r="M21" s="447">
        <v>469266</v>
      </c>
      <c r="N21" s="622">
        <f t="shared" si="7"/>
        <v>-928</v>
      </c>
      <c r="O21" s="622">
        <f t="shared" si="4"/>
        <v>-92800</v>
      </c>
      <c r="P21" s="622">
        <f t="shared" si="5"/>
        <v>-0.0928</v>
      </c>
      <c r="Q21" s="184"/>
    </row>
    <row r="22" spans="1:17" ht="18" customHeight="1">
      <c r="A22" s="194">
        <v>12</v>
      </c>
      <c r="B22" s="198" t="s">
        <v>206</v>
      </c>
      <c r="C22" s="196">
        <v>4865126</v>
      </c>
      <c r="D22" s="200" t="s">
        <v>12</v>
      </c>
      <c r="E22" s="314" t="s">
        <v>355</v>
      </c>
      <c r="F22" s="201">
        <v>100</v>
      </c>
      <c r="G22" s="446">
        <v>12186</v>
      </c>
      <c r="H22" s="447">
        <v>12089</v>
      </c>
      <c r="I22" s="634">
        <f t="shared" si="6"/>
        <v>97</v>
      </c>
      <c r="J22" s="634">
        <f t="shared" si="1"/>
        <v>9700</v>
      </c>
      <c r="K22" s="634">
        <f t="shared" si="2"/>
        <v>0.0097</v>
      </c>
      <c r="L22" s="446">
        <v>276454</v>
      </c>
      <c r="M22" s="447">
        <v>271570</v>
      </c>
      <c r="N22" s="622">
        <f t="shared" si="7"/>
        <v>4884</v>
      </c>
      <c r="O22" s="622">
        <f t="shared" si="4"/>
        <v>488400</v>
      </c>
      <c r="P22" s="622">
        <f t="shared" si="5"/>
        <v>0.4884</v>
      </c>
      <c r="Q22" s="184"/>
    </row>
    <row r="23" spans="1:17" ht="18" customHeight="1">
      <c r="A23" s="194">
        <v>13</v>
      </c>
      <c r="B23" s="195" t="s">
        <v>207</v>
      </c>
      <c r="C23" s="196">
        <v>4865127</v>
      </c>
      <c r="D23" s="200" t="s">
        <v>12</v>
      </c>
      <c r="E23" s="314" t="s">
        <v>355</v>
      </c>
      <c r="F23" s="201">
        <v>100</v>
      </c>
      <c r="G23" s="446">
        <v>5340</v>
      </c>
      <c r="H23" s="447">
        <v>5282</v>
      </c>
      <c r="I23" s="634">
        <f t="shared" si="6"/>
        <v>58</v>
      </c>
      <c r="J23" s="634">
        <f t="shared" si="1"/>
        <v>5800</v>
      </c>
      <c r="K23" s="634">
        <f t="shared" si="2"/>
        <v>0.0058</v>
      </c>
      <c r="L23" s="446">
        <v>337313</v>
      </c>
      <c r="M23" s="447">
        <v>334900</v>
      </c>
      <c r="N23" s="622">
        <f t="shared" si="7"/>
        <v>2413</v>
      </c>
      <c r="O23" s="622">
        <f t="shared" si="4"/>
        <v>241300</v>
      </c>
      <c r="P23" s="622">
        <f t="shared" si="5"/>
        <v>0.2413</v>
      </c>
      <c r="Q23" s="184"/>
    </row>
    <row r="24" spans="1:17" ht="18" customHeight="1">
      <c r="A24" s="194">
        <v>14</v>
      </c>
      <c r="B24" s="195" t="s">
        <v>208</v>
      </c>
      <c r="C24" s="196">
        <v>4865128</v>
      </c>
      <c r="D24" s="200" t="s">
        <v>12</v>
      </c>
      <c r="E24" s="314" t="s">
        <v>355</v>
      </c>
      <c r="F24" s="201">
        <v>100</v>
      </c>
      <c r="G24" s="446">
        <v>997752</v>
      </c>
      <c r="H24" s="447">
        <v>997846</v>
      </c>
      <c r="I24" s="634">
        <f t="shared" si="6"/>
        <v>-94</v>
      </c>
      <c r="J24" s="634">
        <f t="shared" si="1"/>
        <v>-9400</v>
      </c>
      <c r="K24" s="634">
        <f t="shared" si="2"/>
        <v>-0.0094</v>
      </c>
      <c r="L24" s="446">
        <v>270697</v>
      </c>
      <c r="M24" s="447">
        <v>269809</v>
      </c>
      <c r="N24" s="622">
        <f t="shared" si="7"/>
        <v>888</v>
      </c>
      <c r="O24" s="622">
        <f t="shared" si="4"/>
        <v>88800</v>
      </c>
      <c r="P24" s="622">
        <f t="shared" si="5"/>
        <v>0.0888</v>
      </c>
      <c r="Q24" s="184"/>
    </row>
    <row r="25" spans="1:17" ht="18" customHeight="1">
      <c r="A25" s="194">
        <v>15</v>
      </c>
      <c r="B25" s="195" t="s">
        <v>209</v>
      </c>
      <c r="C25" s="196">
        <v>4865129</v>
      </c>
      <c r="D25" s="197" t="s">
        <v>12</v>
      </c>
      <c r="E25" s="314" t="s">
        <v>355</v>
      </c>
      <c r="F25" s="201">
        <v>100</v>
      </c>
      <c r="G25" s="446">
        <v>582</v>
      </c>
      <c r="H25" s="447">
        <v>563</v>
      </c>
      <c r="I25" s="634">
        <f t="shared" si="6"/>
        <v>19</v>
      </c>
      <c r="J25" s="634">
        <f t="shared" si="1"/>
        <v>1900</v>
      </c>
      <c r="K25" s="634">
        <f t="shared" si="2"/>
        <v>0.0019</v>
      </c>
      <c r="L25" s="446">
        <v>169600</v>
      </c>
      <c r="M25" s="447">
        <v>168950</v>
      </c>
      <c r="N25" s="622">
        <f t="shared" si="7"/>
        <v>650</v>
      </c>
      <c r="O25" s="622">
        <f t="shared" si="4"/>
        <v>65000</v>
      </c>
      <c r="P25" s="622">
        <f t="shared" si="5"/>
        <v>0.065</v>
      </c>
      <c r="Q25" s="184"/>
    </row>
    <row r="26" spans="1:17" ht="18" customHeight="1">
      <c r="A26" s="194">
        <v>16</v>
      </c>
      <c r="B26" s="195" t="s">
        <v>210</v>
      </c>
      <c r="C26" s="196">
        <v>4865130</v>
      </c>
      <c r="D26" s="200" t="s">
        <v>12</v>
      </c>
      <c r="E26" s="314" t="s">
        <v>355</v>
      </c>
      <c r="F26" s="201">
        <v>100</v>
      </c>
      <c r="G26" s="446">
        <v>13438</v>
      </c>
      <c r="H26" s="447">
        <v>13420</v>
      </c>
      <c r="I26" s="634">
        <f t="shared" si="6"/>
        <v>18</v>
      </c>
      <c r="J26" s="634">
        <f t="shared" si="1"/>
        <v>1800</v>
      </c>
      <c r="K26" s="634">
        <f t="shared" si="2"/>
        <v>0.0018</v>
      </c>
      <c r="L26" s="446">
        <v>255311</v>
      </c>
      <c r="M26" s="447">
        <v>249780</v>
      </c>
      <c r="N26" s="622">
        <f t="shared" si="7"/>
        <v>5531</v>
      </c>
      <c r="O26" s="622">
        <f t="shared" si="4"/>
        <v>553100</v>
      </c>
      <c r="P26" s="622">
        <f t="shared" si="5"/>
        <v>0.5531</v>
      </c>
      <c r="Q26" s="184"/>
    </row>
    <row r="27" spans="1:17" ht="18" customHeight="1">
      <c r="A27" s="194">
        <v>17</v>
      </c>
      <c r="B27" s="195" t="s">
        <v>211</v>
      </c>
      <c r="C27" s="196">
        <v>4865131</v>
      </c>
      <c r="D27" s="200" t="s">
        <v>12</v>
      </c>
      <c r="E27" s="314" t="s">
        <v>355</v>
      </c>
      <c r="F27" s="201">
        <v>100</v>
      </c>
      <c r="G27" s="446">
        <v>21849</v>
      </c>
      <c r="H27" s="447">
        <v>21244</v>
      </c>
      <c r="I27" s="634">
        <f t="shared" si="6"/>
        <v>605</v>
      </c>
      <c r="J27" s="634">
        <f t="shared" si="1"/>
        <v>60500</v>
      </c>
      <c r="K27" s="634">
        <f t="shared" si="2"/>
        <v>0.0605</v>
      </c>
      <c r="L27" s="446">
        <v>293772</v>
      </c>
      <c r="M27" s="447">
        <v>291900</v>
      </c>
      <c r="N27" s="622">
        <f t="shared" si="7"/>
        <v>1872</v>
      </c>
      <c r="O27" s="622">
        <f t="shared" si="4"/>
        <v>187200</v>
      </c>
      <c r="P27" s="622">
        <f t="shared" si="5"/>
        <v>0.1872</v>
      </c>
      <c r="Q27" s="184" t="s">
        <v>422</v>
      </c>
    </row>
    <row r="28" spans="1:17" ht="18" customHeight="1">
      <c r="A28" s="194"/>
      <c r="B28" s="203" t="s">
        <v>212</v>
      </c>
      <c r="C28" s="196"/>
      <c r="D28" s="200"/>
      <c r="E28" s="314"/>
      <c r="F28" s="201"/>
      <c r="G28" s="133"/>
      <c r="H28" s="537"/>
      <c r="I28" s="634"/>
      <c r="J28" s="634"/>
      <c r="K28" s="634"/>
      <c r="L28" s="540"/>
      <c r="M28" s="81"/>
      <c r="N28" s="622"/>
      <c r="O28" s="622"/>
      <c r="P28" s="622"/>
      <c r="Q28" s="184"/>
    </row>
    <row r="29" spans="1:17" ht="18" customHeight="1">
      <c r="A29" s="194">
        <v>18</v>
      </c>
      <c r="B29" s="195" t="s">
        <v>213</v>
      </c>
      <c r="C29" s="196">
        <v>4865037</v>
      </c>
      <c r="D29" s="200" t="s">
        <v>12</v>
      </c>
      <c r="E29" s="314" t="s">
        <v>355</v>
      </c>
      <c r="F29" s="201">
        <v>1100</v>
      </c>
      <c r="G29" s="446">
        <v>0</v>
      </c>
      <c r="H29" s="447">
        <v>0</v>
      </c>
      <c r="I29" s="634">
        <f>G29-H29</f>
        <v>0</v>
      </c>
      <c r="J29" s="634">
        <f t="shared" si="1"/>
        <v>0</v>
      </c>
      <c r="K29" s="634">
        <f t="shared" si="2"/>
        <v>0</v>
      </c>
      <c r="L29" s="446">
        <v>62724</v>
      </c>
      <c r="M29" s="447">
        <v>62025</v>
      </c>
      <c r="N29" s="622">
        <f>L29-M29</f>
        <v>699</v>
      </c>
      <c r="O29" s="622">
        <f t="shared" si="4"/>
        <v>768900</v>
      </c>
      <c r="P29" s="622">
        <f t="shared" si="5"/>
        <v>0.7689</v>
      </c>
      <c r="Q29" s="184"/>
    </row>
    <row r="30" spans="1:17" ht="18" customHeight="1">
      <c r="A30" s="194">
        <v>19</v>
      </c>
      <c r="B30" s="195" t="s">
        <v>214</v>
      </c>
      <c r="C30" s="196">
        <v>4865038</v>
      </c>
      <c r="D30" s="200" t="s">
        <v>12</v>
      </c>
      <c r="E30" s="314" t="s">
        <v>355</v>
      </c>
      <c r="F30" s="201">
        <v>1000</v>
      </c>
      <c r="G30" s="446">
        <v>3419</v>
      </c>
      <c r="H30" s="447">
        <v>3460</v>
      </c>
      <c r="I30" s="634">
        <f>G30-H30</f>
        <v>-41</v>
      </c>
      <c r="J30" s="634">
        <f t="shared" si="1"/>
        <v>-41000</v>
      </c>
      <c r="K30" s="634">
        <f t="shared" si="2"/>
        <v>-0.041</v>
      </c>
      <c r="L30" s="446">
        <v>35858</v>
      </c>
      <c r="M30" s="447">
        <v>36003</v>
      </c>
      <c r="N30" s="622">
        <f>L30-M30</f>
        <v>-145</v>
      </c>
      <c r="O30" s="622">
        <f t="shared" si="4"/>
        <v>-145000</v>
      </c>
      <c r="P30" s="622">
        <f t="shared" si="5"/>
        <v>-0.145</v>
      </c>
      <c r="Q30" s="184"/>
    </row>
    <row r="31" spans="1:17" ht="18" customHeight="1">
      <c r="A31" s="194">
        <v>20</v>
      </c>
      <c r="B31" s="195" t="s">
        <v>215</v>
      </c>
      <c r="C31" s="196">
        <v>4865039</v>
      </c>
      <c r="D31" s="200" t="s">
        <v>12</v>
      </c>
      <c r="E31" s="314" t="s">
        <v>355</v>
      </c>
      <c r="F31" s="201">
        <v>1100</v>
      </c>
      <c r="G31" s="446">
        <v>0</v>
      </c>
      <c r="H31" s="447">
        <v>0</v>
      </c>
      <c r="I31" s="634">
        <f>G31-H31</f>
        <v>0</v>
      </c>
      <c r="J31" s="634">
        <f t="shared" si="1"/>
        <v>0</v>
      </c>
      <c r="K31" s="634">
        <f t="shared" si="2"/>
        <v>0</v>
      </c>
      <c r="L31" s="446">
        <v>138620</v>
      </c>
      <c r="M31" s="447">
        <v>139732</v>
      </c>
      <c r="N31" s="622">
        <f>L31-M31</f>
        <v>-1112</v>
      </c>
      <c r="O31" s="622">
        <f t="shared" si="4"/>
        <v>-1223200</v>
      </c>
      <c r="P31" s="622">
        <f t="shared" si="5"/>
        <v>-1.2232</v>
      </c>
      <c r="Q31" s="184"/>
    </row>
    <row r="32" spans="1:17" ht="18" customHeight="1">
      <c r="A32" s="194">
        <v>21</v>
      </c>
      <c r="B32" s="198" t="s">
        <v>216</v>
      </c>
      <c r="C32" s="196">
        <v>4865040</v>
      </c>
      <c r="D32" s="200" t="s">
        <v>12</v>
      </c>
      <c r="E32" s="314" t="s">
        <v>355</v>
      </c>
      <c r="F32" s="201">
        <v>1000</v>
      </c>
      <c r="G32" s="446">
        <v>9105</v>
      </c>
      <c r="H32" s="447">
        <v>9091</v>
      </c>
      <c r="I32" s="634">
        <f>G32-H32</f>
        <v>14</v>
      </c>
      <c r="J32" s="634">
        <f t="shared" si="1"/>
        <v>14000</v>
      </c>
      <c r="K32" s="634">
        <f t="shared" si="2"/>
        <v>0.014</v>
      </c>
      <c r="L32" s="446">
        <v>50649</v>
      </c>
      <c r="M32" s="447">
        <v>50461</v>
      </c>
      <c r="N32" s="622">
        <f>L32-M32</f>
        <v>188</v>
      </c>
      <c r="O32" s="622">
        <f t="shared" si="4"/>
        <v>188000</v>
      </c>
      <c r="P32" s="622">
        <f t="shared" si="5"/>
        <v>0.188</v>
      </c>
      <c r="Q32" s="184"/>
    </row>
    <row r="33" spans="1:17" ht="18" customHeight="1">
      <c r="A33" s="194"/>
      <c r="B33" s="203"/>
      <c r="C33" s="196"/>
      <c r="D33" s="200"/>
      <c r="E33" s="314"/>
      <c r="F33" s="201"/>
      <c r="G33" s="133"/>
      <c r="H33" s="81"/>
      <c r="I33" s="633"/>
      <c r="J33" s="633"/>
      <c r="K33" s="635">
        <f>SUM(K29:K32)</f>
        <v>-0.027000000000000003</v>
      </c>
      <c r="L33" s="222"/>
      <c r="M33" s="81"/>
      <c r="N33" s="622"/>
      <c r="O33" s="622"/>
      <c r="P33" s="686">
        <f>SUM(P29:P32)</f>
        <v>-0.41130000000000005</v>
      </c>
      <c r="Q33" s="184"/>
    </row>
    <row r="34" spans="1:17" ht="18" customHeight="1">
      <c r="A34" s="194"/>
      <c r="B34" s="202" t="s">
        <v>121</v>
      </c>
      <c r="C34" s="196"/>
      <c r="D34" s="197"/>
      <c r="E34" s="314"/>
      <c r="F34" s="201"/>
      <c r="G34" s="133"/>
      <c r="H34" s="81"/>
      <c r="I34" s="633"/>
      <c r="J34" s="633"/>
      <c r="K34" s="633"/>
      <c r="L34" s="222"/>
      <c r="M34" s="81"/>
      <c r="N34" s="622"/>
      <c r="O34" s="622"/>
      <c r="P34" s="622"/>
      <c r="Q34" s="184"/>
    </row>
    <row r="35" spans="1:17" ht="18" customHeight="1">
      <c r="A35" s="194">
        <v>22</v>
      </c>
      <c r="B35" s="740" t="s">
        <v>410</v>
      </c>
      <c r="C35" s="196">
        <v>4864845</v>
      </c>
      <c r="D35" s="195" t="s">
        <v>12</v>
      </c>
      <c r="E35" s="195" t="s">
        <v>355</v>
      </c>
      <c r="F35" s="201">
        <v>2000</v>
      </c>
      <c r="G35" s="449">
        <v>805</v>
      </c>
      <c r="H35" s="450">
        <v>926</v>
      </c>
      <c r="I35" s="634">
        <f>G35-H35</f>
        <v>-121</v>
      </c>
      <c r="J35" s="634">
        <f t="shared" si="1"/>
        <v>-242000</v>
      </c>
      <c r="K35" s="634">
        <f t="shared" si="2"/>
        <v>-0.242</v>
      </c>
      <c r="L35" s="449">
        <v>72536</v>
      </c>
      <c r="M35" s="450">
        <v>72536</v>
      </c>
      <c r="N35" s="628">
        <f>L35-M35</f>
        <v>0</v>
      </c>
      <c r="O35" s="628">
        <f t="shared" si="4"/>
        <v>0</v>
      </c>
      <c r="P35" s="628">
        <f t="shared" si="5"/>
        <v>0</v>
      </c>
      <c r="Q35" s="739"/>
    </row>
    <row r="36" spans="1:17" ht="18" customHeight="1">
      <c r="A36" s="194">
        <v>23</v>
      </c>
      <c r="B36" s="195" t="s">
        <v>188</v>
      </c>
      <c r="C36" s="196">
        <v>4864852</v>
      </c>
      <c r="D36" s="200" t="s">
        <v>12</v>
      </c>
      <c r="E36" s="314" t="s">
        <v>355</v>
      </c>
      <c r="F36" s="201">
        <v>1000</v>
      </c>
      <c r="G36" s="446">
        <v>8480</v>
      </c>
      <c r="H36" s="447">
        <v>7840</v>
      </c>
      <c r="I36" s="633">
        <f>G36-H36</f>
        <v>640</v>
      </c>
      <c r="J36" s="633">
        <f t="shared" si="1"/>
        <v>640000</v>
      </c>
      <c r="K36" s="633">
        <f t="shared" si="2"/>
        <v>0.64</v>
      </c>
      <c r="L36" s="446">
        <v>2235</v>
      </c>
      <c r="M36" s="447">
        <v>2235</v>
      </c>
      <c r="N36" s="622">
        <f>L36-M36</f>
        <v>0</v>
      </c>
      <c r="O36" s="622">
        <f t="shared" si="4"/>
        <v>0</v>
      </c>
      <c r="P36" s="622">
        <f t="shared" si="5"/>
        <v>0</v>
      </c>
      <c r="Q36" s="184"/>
    </row>
    <row r="37" spans="1:17" ht="18" customHeight="1">
      <c r="A37" s="194">
        <v>24</v>
      </c>
      <c r="B37" s="198" t="s">
        <v>189</v>
      </c>
      <c r="C37" s="196">
        <v>4865142</v>
      </c>
      <c r="D37" s="200" t="s">
        <v>12</v>
      </c>
      <c r="E37" s="314" t="s">
        <v>355</v>
      </c>
      <c r="F37" s="201">
        <v>100</v>
      </c>
      <c r="G37" s="446">
        <v>883688</v>
      </c>
      <c r="H37" s="447">
        <v>877730</v>
      </c>
      <c r="I37" s="633">
        <f>G37-H37</f>
        <v>5958</v>
      </c>
      <c r="J37" s="633">
        <f t="shared" si="1"/>
        <v>595800</v>
      </c>
      <c r="K37" s="633">
        <f t="shared" si="2"/>
        <v>0.5958</v>
      </c>
      <c r="L37" s="446">
        <v>54406</v>
      </c>
      <c r="M37" s="447">
        <v>54406</v>
      </c>
      <c r="N37" s="622">
        <f>L37-M37</f>
        <v>0</v>
      </c>
      <c r="O37" s="622">
        <f t="shared" si="4"/>
        <v>0</v>
      </c>
      <c r="P37" s="622">
        <f t="shared" si="5"/>
        <v>0</v>
      </c>
      <c r="Q37" s="184"/>
    </row>
    <row r="38" spans="1:17" ht="18" customHeight="1">
      <c r="A38" s="194"/>
      <c r="B38" s="203" t="s">
        <v>193</v>
      </c>
      <c r="C38" s="196"/>
      <c r="D38" s="200"/>
      <c r="E38" s="314"/>
      <c r="F38" s="201"/>
      <c r="G38" s="133"/>
      <c r="H38" s="81"/>
      <c r="I38" s="633"/>
      <c r="J38" s="633"/>
      <c r="K38" s="633"/>
      <c r="L38" s="222"/>
      <c r="M38" s="81"/>
      <c r="N38" s="622"/>
      <c r="O38" s="622"/>
      <c r="P38" s="622"/>
      <c r="Q38" s="184"/>
    </row>
    <row r="39" spans="1:17" ht="17.25" customHeight="1">
      <c r="A39" s="194">
        <v>25</v>
      </c>
      <c r="B39" s="195" t="s">
        <v>409</v>
      </c>
      <c r="C39" s="196">
        <v>4864892</v>
      </c>
      <c r="D39" s="200" t="s">
        <v>12</v>
      </c>
      <c r="E39" s="314" t="s">
        <v>355</v>
      </c>
      <c r="F39" s="201">
        <v>-500</v>
      </c>
      <c r="G39" s="449">
        <v>4488</v>
      </c>
      <c r="H39" s="450">
        <v>4734</v>
      </c>
      <c r="I39" s="634">
        <f>G39-H39</f>
        <v>-246</v>
      </c>
      <c r="J39" s="634">
        <f t="shared" si="1"/>
        <v>123000</v>
      </c>
      <c r="K39" s="634">
        <f t="shared" si="2"/>
        <v>0.123</v>
      </c>
      <c r="L39" s="449">
        <v>21624</v>
      </c>
      <c r="M39" s="450">
        <v>21794</v>
      </c>
      <c r="N39" s="628">
        <f>L39-M39</f>
        <v>-170</v>
      </c>
      <c r="O39" s="628">
        <f t="shared" si="4"/>
        <v>85000</v>
      </c>
      <c r="P39" s="628">
        <f t="shared" si="5"/>
        <v>0.085</v>
      </c>
      <c r="Q39" s="701"/>
    </row>
    <row r="40" spans="1:17" ht="27.75" customHeight="1" thickBot="1">
      <c r="A40" s="194"/>
      <c r="B40" s="730"/>
      <c r="C40" s="207"/>
      <c r="D40" s="209"/>
      <c r="E40" s="206"/>
      <c r="F40" s="731"/>
      <c r="G40" s="732"/>
      <c r="H40" s="732"/>
      <c r="I40" s="732"/>
      <c r="J40" s="732"/>
      <c r="K40" s="732"/>
      <c r="L40" s="732"/>
      <c r="M40" s="732"/>
      <c r="N40" s="732"/>
      <c r="O40" s="732"/>
      <c r="P40" s="732"/>
      <c r="Q40" s="728"/>
    </row>
    <row r="41" spans="1:17" ht="18" customHeight="1" thickTop="1">
      <c r="A41" s="193"/>
      <c r="B41" s="195"/>
      <c r="C41" s="196"/>
      <c r="D41" s="197"/>
      <c r="E41" s="314"/>
      <c r="F41" s="196"/>
      <c r="G41" s="196"/>
      <c r="H41" s="81"/>
      <c r="I41" s="81"/>
      <c r="J41" s="81"/>
      <c r="K41" s="81"/>
      <c r="L41" s="539"/>
      <c r="M41" s="81"/>
      <c r="N41" s="81"/>
      <c r="O41" s="81"/>
      <c r="P41" s="81"/>
      <c r="Q41" s="27"/>
    </row>
    <row r="42" spans="1:17" ht="21" customHeight="1" thickBot="1">
      <c r="A42" s="218"/>
      <c r="B42" s="546"/>
      <c r="C42" s="207"/>
      <c r="D42" s="209"/>
      <c r="E42" s="206"/>
      <c r="F42" s="207"/>
      <c r="G42" s="207"/>
      <c r="H42" s="91"/>
      <c r="I42" s="91"/>
      <c r="J42" s="91"/>
      <c r="K42" s="91"/>
      <c r="L42" s="91"/>
      <c r="M42" s="91"/>
      <c r="N42" s="91"/>
      <c r="O42" s="91"/>
      <c r="P42" s="91"/>
      <c r="Q42" s="221" t="str">
        <f>NDPL!Q1</f>
        <v>MARCH-2013</v>
      </c>
    </row>
    <row r="43" spans="1:17" ht="21.75" customHeight="1" thickTop="1">
      <c r="A43" s="191"/>
      <c r="B43" s="550" t="s">
        <v>357</v>
      </c>
      <c r="C43" s="196"/>
      <c r="D43" s="197"/>
      <c r="E43" s="314"/>
      <c r="F43" s="196"/>
      <c r="G43" s="551"/>
      <c r="H43" s="81"/>
      <c r="I43" s="81"/>
      <c r="J43" s="81"/>
      <c r="K43" s="81"/>
      <c r="L43" s="551"/>
      <c r="M43" s="81"/>
      <c r="N43" s="81"/>
      <c r="O43" s="81"/>
      <c r="P43" s="552"/>
      <c r="Q43" s="553"/>
    </row>
    <row r="44" spans="1:17" ht="21" customHeight="1">
      <c r="A44" s="194"/>
      <c r="B44" s="719" t="s">
        <v>402</v>
      </c>
      <c r="C44" s="196"/>
      <c r="D44" s="197"/>
      <c r="E44" s="314"/>
      <c r="F44" s="196"/>
      <c r="G44" s="133"/>
      <c r="H44" s="81"/>
      <c r="I44" s="81"/>
      <c r="J44" s="81"/>
      <c r="K44" s="81"/>
      <c r="L44" s="133"/>
      <c r="M44" s="81"/>
      <c r="N44" s="81"/>
      <c r="O44" s="81"/>
      <c r="P44" s="81"/>
      <c r="Q44" s="720"/>
    </row>
    <row r="45" spans="1:17" ht="18">
      <c r="A45" s="194">
        <v>26</v>
      </c>
      <c r="B45" s="195" t="s">
        <v>403</v>
      </c>
      <c r="C45" s="196">
        <v>5128418</v>
      </c>
      <c r="D45" s="200" t="s">
        <v>12</v>
      </c>
      <c r="E45" s="314" t="s">
        <v>355</v>
      </c>
      <c r="F45" s="196">
        <v>-1000</v>
      </c>
      <c r="G45" s="446">
        <v>984950</v>
      </c>
      <c r="H45" s="447">
        <v>985353</v>
      </c>
      <c r="I45" s="622">
        <f>G45-H45</f>
        <v>-403</v>
      </c>
      <c r="J45" s="622">
        <f t="shared" si="1"/>
        <v>403000</v>
      </c>
      <c r="K45" s="622">
        <f t="shared" si="2"/>
        <v>0.403</v>
      </c>
      <c r="L45" s="446">
        <v>999818</v>
      </c>
      <c r="M45" s="447">
        <v>999818</v>
      </c>
      <c r="N45" s="622">
        <f>L45-M45</f>
        <v>0</v>
      </c>
      <c r="O45" s="622">
        <f t="shared" si="4"/>
        <v>0</v>
      </c>
      <c r="P45" s="622">
        <f t="shared" si="5"/>
        <v>0</v>
      </c>
      <c r="Q45" s="721"/>
    </row>
    <row r="46" spans="1:17" ht="18">
      <c r="A46" s="194"/>
      <c r="B46" s="719" t="s">
        <v>406</v>
      </c>
      <c r="C46" s="196"/>
      <c r="D46" s="200"/>
      <c r="E46" s="314"/>
      <c r="F46" s="196"/>
      <c r="G46" s="446"/>
      <c r="H46" s="447"/>
      <c r="I46" s="622"/>
      <c r="J46" s="622"/>
      <c r="K46" s="622"/>
      <c r="L46" s="446"/>
      <c r="M46" s="447"/>
      <c r="N46" s="622"/>
      <c r="O46" s="622"/>
      <c r="P46" s="622"/>
      <c r="Q46" s="721"/>
    </row>
    <row r="47" spans="1:17" ht="18">
      <c r="A47" s="194">
        <v>27</v>
      </c>
      <c r="B47" s="195" t="s">
        <v>403</v>
      </c>
      <c r="C47" s="196">
        <v>5128422</v>
      </c>
      <c r="D47" s="200" t="s">
        <v>12</v>
      </c>
      <c r="E47" s="314" t="s">
        <v>355</v>
      </c>
      <c r="F47" s="196">
        <v>-1000</v>
      </c>
      <c r="G47" s="446">
        <v>997210</v>
      </c>
      <c r="H47" s="447">
        <v>997342</v>
      </c>
      <c r="I47" s="622">
        <f>G47-H47</f>
        <v>-132</v>
      </c>
      <c r="J47" s="622">
        <f t="shared" si="1"/>
        <v>132000</v>
      </c>
      <c r="K47" s="622">
        <f t="shared" si="2"/>
        <v>0.132</v>
      </c>
      <c r="L47" s="446">
        <v>999994</v>
      </c>
      <c r="M47" s="447">
        <v>999994</v>
      </c>
      <c r="N47" s="622">
        <f>L47-M47</f>
        <v>0</v>
      </c>
      <c r="O47" s="622">
        <f t="shared" si="4"/>
        <v>0</v>
      </c>
      <c r="P47" s="622">
        <f t="shared" si="5"/>
        <v>0</v>
      </c>
      <c r="Q47" s="721"/>
    </row>
    <row r="48" spans="1:17" ht="18" customHeight="1">
      <c r="A48" s="194"/>
      <c r="B48" s="202" t="s">
        <v>194</v>
      </c>
      <c r="C48" s="196"/>
      <c r="D48" s="197"/>
      <c r="E48" s="314"/>
      <c r="F48" s="201"/>
      <c r="G48" s="133"/>
      <c r="H48" s="81"/>
      <c r="I48" s="81"/>
      <c r="J48" s="81"/>
      <c r="K48" s="81"/>
      <c r="L48" s="222"/>
      <c r="M48" s="81"/>
      <c r="N48" s="81"/>
      <c r="O48" s="81"/>
      <c r="P48" s="81"/>
      <c r="Q48" s="184"/>
    </row>
    <row r="49" spans="1:17" ht="25.5">
      <c r="A49" s="194">
        <v>28</v>
      </c>
      <c r="B49" s="204" t="s">
        <v>218</v>
      </c>
      <c r="C49" s="196">
        <v>4865133</v>
      </c>
      <c r="D49" s="200" t="s">
        <v>12</v>
      </c>
      <c r="E49" s="314" t="s">
        <v>355</v>
      </c>
      <c r="F49" s="201">
        <v>100</v>
      </c>
      <c r="G49" s="446">
        <v>267949</v>
      </c>
      <c r="H49" s="447">
        <v>260816</v>
      </c>
      <c r="I49" s="622">
        <f>G49-H49</f>
        <v>7133</v>
      </c>
      <c r="J49" s="622">
        <f t="shared" si="1"/>
        <v>713300</v>
      </c>
      <c r="K49" s="622">
        <f t="shared" si="2"/>
        <v>0.7133</v>
      </c>
      <c r="L49" s="446">
        <v>39707</v>
      </c>
      <c r="M49" s="447">
        <v>39707</v>
      </c>
      <c r="N49" s="622">
        <f>L49-M49</f>
        <v>0</v>
      </c>
      <c r="O49" s="622">
        <f t="shared" si="4"/>
        <v>0</v>
      </c>
      <c r="P49" s="622">
        <f t="shared" si="5"/>
        <v>0</v>
      </c>
      <c r="Q49" s="184"/>
    </row>
    <row r="50" spans="1:17" ht="18" customHeight="1">
      <c r="A50" s="194"/>
      <c r="B50" s="202" t="s">
        <v>196</v>
      </c>
      <c r="C50" s="196"/>
      <c r="D50" s="200"/>
      <c r="E50" s="314"/>
      <c r="F50" s="201"/>
      <c r="G50" s="133"/>
      <c r="H50" s="81"/>
      <c r="I50" s="622"/>
      <c r="J50" s="622"/>
      <c r="K50" s="622"/>
      <c r="L50" s="222"/>
      <c r="M50" s="81"/>
      <c r="N50" s="622"/>
      <c r="O50" s="622"/>
      <c r="P50" s="622"/>
      <c r="Q50" s="184"/>
    </row>
    <row r="51" spans="1:17" ht="18" customHeight="1">
      <c r="A51" s="194">
        <v>29</v>
      </c>
      <c r="B51" s="195" t="s">
        <v>183</v>
      </c>
      <c r="C51" s="196">
        <v>4865076</v>
      </c>
      <c r="D51" s="200" t="s">
        <v>12</v>
      </c>
      <c r="E51" s="314" t="s">
        <v>355</v>
      </c>
      <c r="F51" s="201">
        <v>100</v>
      </c>
      <c r="G51" s="446">
        <v>1185</v>
      </c>
      <c r="H51" s="447">
        <v>1186</v>
      </c>
      <c r="I51" s="622">
        <f>G51-H51</f>
        <v>-1</v>
      </c>
      <c r="J51" s="622">
        <f t="shared" si="1"/>
        <v>-100</v>
      </c>
      <c r="K51" s="622">
        <f t="shared" si="2"/>
        <v>-0.0001</v>
      </c>
      <c r="L51" s="446">
        <v>15460</v>
      </c>
      <c r="M51" s="447">
        <v>15176</v>
      </c>
      <c r="N51" s="622">
        <f>L51-M51</f>
        <v>284</v>
      </c>
      <c r="O51" s="622">
        <f t="shared" si="4"/>
        <v>28400</v>
      </c>
      <c r="P51" s="622">
        <f t="shared" si="5"/>
        <v>0.0284</v>
      </c>
      <c r="Q51" s="184"/>
    </row>
    <row r="52" spans="1:17" ht="18" customHeight="1">
      <c r="A52" s="194">
        <v>30</v>
      </c>
      <c r="B52" s="198" t="s">
        <v>197</v>
      </c>
      <c r="C52" s="196">
        <v>4865077</v>
      </c>
      <c r="D52" s="200" t="s">
        <v>12</v>
      </c>
      <c r="E52" s="314" t="s">
        <v>355</v>
      </c>
      <c r="F52" s="201">
        <v>100</v>
      </c>
      <c r="G52" s="133"/>
      <c r="H52" s="81"/>
      <c r="I52" s="622">
        <f>G52-H52</f>
        <v>0</v>
      </c>
      <c r="J52" s="622">
        <f t="shared" si="1"/>
        <v>0</v>
      </c>
      <c r="K52" s="622">
        <f t="shared" si="2"/>
        <v>0</v>
      </c>
      <c r="L52" s="540"/>
      <c r="M52" s="81"/>
      <c r="N52" s="622">
        <f>L52-M52</f>
        <v>0</v>
      </c>
      <c r="O52" s="622">
        <f t="shared" si="4"/>
        <v>0</v>
      </c>
      <c r="P52" s="622">
        <f t="shared" si="5"/>
        <v>0</v>
      </c>
      <c r="Q52" s="184"/>
    </row>
    <row r="53" spans="1:17" ht="18" customHeight="1">
      <c r="A53" s="194"/>
      <c r="B53" s="202" t="s">
        <v>173</v>
      </c>
      <c r="C53" s="196"/>
      <c r="D53" s="200"/>
      <c r="E53" s="314"/>
      <c r="F53" s="201"/>
      <c r="G53" s="133"/>
      <c r="H53" s="81"/>
      <c r="I53" s="622"/>
      <c r="J53" s="622"/>
      <c r="K53" s="622"/>
      <c r="L53" s="222"/>
      <c r="M53" s="81"/>
      <c r="N53" s="622"/>
      <c r="O53" s="622"/>
      <c r="P53" s="622"/>
      <c r="Q53" s="184"/>
    </row>
    <row r="54" spans="1:17" ht="18" customHeight="1">
      <c r="A54" s="194">
        <v>31</v>
      </c>
      <c r="B54" s="195" t="s">
        <v>190</v>
      </c>
      <c r="C54" s="196">
        <v>4865093</v>
      </c>
      <c r="D54" s="200" t="s">
        <v>12</v>
      </c>
      <c r="E54" s="314" t="s">
        <v>355</v>
      </c>
      <c r="F54" s="201">
        <v>100</v>
      </c>
      <c r="G54" s="446">
        <v>54895</v>
      </c>
      <c r="H54" s="447">
        <v>52740</v>
      </c>
      <c r="I54" s="622">
        <f>G54-H54</f>
        <v>2155</v>
      </c>
      <c r="J54" s="622">
        <f t="shared" si="1"/>
        <v>215500</v>
      </c>
      <c r="K54" s="622">
        <f t="shared" si="2"/>
        <v>0.2155</v>
      </c>
      <c r="L54" s="446">
        <v>54018</v>
      </c>
      <c r="M54" s="447">
        <v>54015</v>
      </c>
      <c r="N54" s="622">
        <f>L54-M54</f>
        <v>3</v>
      </c>
      <c r="O54" s="622">
        <f t="shared" si="4"/>
        <v>300</v>
      </c>
      <c r="P54" s="622">
        <f t="shared" si="5"/>
        <v>0.0003</v>
      </c>
      <c r="Q54" s="184"/>
    </row>
    <row r="55" spans="1:17" ht="19.5" customHeight="1">
      <c r="A55" s="194">
        <v>32</v>
      </c>
      <c r="B55" s="198" t="s">
        <v>191</v>
      </c>
      <c r="C55" s="196">
        <v>4865094</v>
      </c>
      <c r="D55" s="200" t="s">
        <v>12</v>
      </c>
      <c r="E55" s="314" t="s">
        <v>355</v>
      </c>
      <c r="F55" s="201">
        <v>100</v>
      </c>
      <c r="G55" s="446">
        <v>44745</v>
      </c>
      <c r="H55" s="447">
        <v>42660</v>
      </c>
      <c r="I55" s="622">
        <f>G55-H55</f>
        <v>2085</v>
      </c>
      <c r="J55" s="622">
        <f t="shared" si="1"/>
        <v>208500</v>
      </c>
      <c r="K55" s="622">
        <f t="shared" si="2"/>
        <v>0.2085</v>
      </c>
      <c r="L55" s="446">
        <v>54645</v>
      </c>
      <c r="M55" s="447">
        <v>54641</v>
      </c>
      <c r="N55" s="622">
        <f>L55-M55</f>
        <v>4</v>
      </c>
      <c r="O55" s="622">
        <f t="shared" si="4"/>
        <v>400</v>
      </c>
      <c r="P55" s="622">
        <f t="shared" si="5"/>
        <v>0.0004</v>
      </c>
      <c r="Q55" s="184"/>
    </row>
    <row r="56" spans="1:17" ht="25.5">
      <c r="A56" s="194">
        <v>33</v>
      </c>
      <c r="B56" s="204" t="s">
        <v>217</v>
      </c>
      <c r="C56" s="196">
        <v>4865144</v>
      </c>
      <c r="D56" s="200" t="s">
        <v>12</v>
      </c>
      <c r="E56" s="314" t="s">
        <v>355</v>
      </c>
      <c r="F56" s="201">
        <v>200</v>
      </c>
      <c r="G56" s="697">
        <v>80688</v>
      </c>
      <c r="H56" s="698">
        <v>77638</v>
      </c>
      <c r="I56" s="633">
        <f>G56-H56</f>
        <v>3050</v>
      </c>
      <c r="J56" s="633">
        <f t="shared" si="1"/>
        <v>610000</v>
      </c>
      <c r="K56" s="633">
        <f t="shared" si="2"/>
        <v>0.61</v>
      </c>
      <c r="L56" s="697">
        <v>105465</v>
      </c>
      <c r="M56" s="698">
        <v>105434</v>
      </c>
      <c r="N56" s="633">
        <f>L56-M56</f>
        <v>31</v>
      </c>
      <c r="O56" s="633">
        <f t="shared" si="4"/>
        <v>6200</v>
      </c>
      <c r="P56" s="633">
        <f t="shared" si="5"/>
        <v>0.0062</v>
      </c>
      <c r="Q56" s="699"/>
    </row>
    <row r="57" spans="1:17" ht="19.5" customHeight="1">
      <c r="A57" s="194"/>
      <c r="B57" s="202" t="s">
        <v>183</v>
      </c>
      <c r="C57" s="196"/>
      <c r="D57" s="200"/>
      <c r="E57" s="197"/>
      <c r="F57" s="201"/>
      <c r="G57" s="446"/>
      <c r="H57" s="447"/>
      <c r="I57" s="622"/>
      <c r="J57" s="622"/>
      <c r="K57" s="622"/>
      <c r="L57" s="222"/>
      <c r="M57" s="81"/>
      <c r="N57" s="622"/>
      <c r="O57" s="622"/>
      <c r="P57" s="622"/>
      <c r="Q57" s="184"/>
    </row>
    <row r="58" spans="1:17" ht="18">
      <c r="A58" s="194">
        <v>34</v>
      </c>
      <c r="B58" s="195" t="s">
        <v>184</v>
      </c>
      <c r="C58" s="196">
        <v>4865143</v>
      </c>
      <c r="D58" s="200" t="s">
        <v>12</v>
      </c>
      <c r="E58" s="197" t="s">
        <v>13</v>
      </c>
      <c r="F58" s="201">
        <v>100</v>
      </c>
      <c r="G58" s="446">
        <v>36375</v>
      </c>
      <c r="H58" s="447">
        <v>31179</v>
      </c>
      <c r="I58" s="622">
        <f>G58-H58</f>
        <v>5196</v>
      </c>
      <c r="J58" s="622">
        <f t="shared" si="1"/>
        <v>519600</v>
      </c>
      <c r="K58" s="622">
        <f t="shared" si="2"/>
        <v>0.5196</v>
      </c>
      <c r="L58" s="446">
        <v>891565</v>
      </c>
      <c r="M58" s="447">
        <v>891565</v>
      </c>
      <c r="N58" s="622">
        <f>L58-M58</f>
        <v>0</v>
      </c>
      <c r="O58" s="622">
        <f t="shared" si="4"/>
        <v>0</v>
      </c>
      <c r="P58" s="622">
        <f t="shared" si="5"/>
        <v>0</v>
      </c>
      <c r="Q58" s="586"/>
    </row>
    <row r="59" spans="1:23" ht="18" customHeight="1" thickBot="1">
      <c r="A59" s="205"/>
      <c r="B59" s="206"/>
      <c r="C59" s="207"/>
      <c r="D59" s="208"/>
      <c r="E59" s="209"/>
      <c r="F59" s="210"/>
      <c r="G59" s="211"/>
      <c r="H59" s="212"/>
      <c r="I59" s="213"/>
      <c r="J59" s="213"/>
      <c r="K59" s="213"/>
      <c r="L59" s="214"/>
      <c r="M59" s="212"/>
      <c r="N59" s="213"/>
      <c r="O59" s="213"/>
      <c r="P59" s="213"/>
      <c r="Q59" s="216"/>
      <c r="R59" s="95"/>
      <c r="S59" s="95"/>
      <c r="T59" s="95"/>
      <c r="U59" s="95"/>
      <c r="V59" s="95"/>
      <c r="W59" s="95"/>
    </row>
    <row r="60" spans="1:23" ht="15.75" customHeight="1" thickTop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95"/>
      <c r="S60" s="95"/>
      <c r="T60" s="95"/>
      <c r="U60" s="95"/>
      <c r="V60" s="95"/>
      <c r="W60" s="95"/>
    </row>
    <row r="61" spans="1:23" ht="24" thickBot="1">
      <c r="A61" s="535" t="s">
        <v>375</v>
      </c>
      <c r="G61" s="21"/>
      <c r="H61" s="21"/>
      <c r="I61" s="58" t="s">
        <v>407</v>
      </c>
      <c r="J61" s="21"/>
      <c r="K61" s="21"/>
      <c r="L61" s="21"/>
      <c r="M61" s="21"/>
      <c r="N61" s="58" t="s">
        <v>408</v>
      </c>
      <c r="O61" s="21"/>
      <c r="P61" s="21"/>
      <c r="R61" s="95"/>
      <c r="S61" s="95"/>
      <c r="T61" s="95"/>
      <c r="U61" s="95"/>
      <c r="V61" s="95"/>
      <c r="W61" s="95"/>
    </row>
    <row r="62" spans="1:23" ht="39.75" thickBot="1" thickTop="1">
      <c r="A62" s="43" t="s">
        <v>8</v>
      </c>
      <c r="B62" s="40" t="s">
        <v>9</v>
      </c>
      <c r="C62" s="41" t="s">
        <v>1</v>
      </c>
      <c r="D62" s="41" t="s">
        <v>2</v>
      </c>
      <c r="E62" s="41" t="s">
        <v>3</v>
      </c>
      <c r="F62" s="41" t="s">
        <v>10</v>
      </c>
      <c r="G62" s="43" t="str">
        <f>G5</f>
        <v>FINAL READING 01/04/2013</v>
      </c>
      <c r="H62" s="41" t="str">
        <f>H5</f>
        <v>INTIAL READING 01/03/2013</v>
      </c>
      <c r="I62" s="41" t="s">
        <v>4</v>
      </c>
      <c r="J62" s="41" t="s">
        <v>5</v>
      </c>
      <c r="K62" s="41" t="s">
        <v>6</v>
      </c>
      <c r="L62" s="43" t="str">
        <f>G62</f>
        <v>FINAL READING 01/04/2013</v>
      </c>
      <c r="M62" s="41" t="str">
        <f>H62</f>
        <v>INTIAL READING 01/03/2013</v>
      </c>
      <c r="N62" s="41" t="s">
        <v>4</v>
      </c>
      <c r="O62" s="41" t="s">
        <v>5</v>
      </c>
      <c r="P62" s="41" t="s">
        <v>6</v>
      </c>
      <c r="Q62" s="217" t="s">
        <v>318</v>
      </c>
      <c r="R62" s="95"/>
      <c r="S62" s="95"/>
      <c r="T62" s="95"/>
      <c r="U62" s="95"/>
      <c r="V62" s="95"/>
      <c r="W62" s="95"/>
    </row>
    <row r="63" spans="1:23" ht="15.75" customHeight="1" thickTop="1">
      <c r="A63" s="554"/>
      <c r="B63" s="555"/>
      <c r="C63" s="555"/>
      <c r="D63" s="555"/>
      <c r="E63" s="555"/>
      <c r="F63" s="558"/>
      <c r="G63" s="555"/>
      <c r="H63" s="555"/>
      <c r="I63" s="555"/>
      <c r="J63" s="555"/>
      <c r="K63" s="558"/>
      <c r="L63" s="555"/>
      <c r="M63" s="555"/>
      <c r="N63" s="555"/>
      <c r="O63" s="555"/>
      <c r="P63" s="555"/>
      <c r="Q63" s="561"/>
      <c r="R63" s="95"/>
      <c r="S63" s="95"/>
      <c r="T63" s="95"/>
      <c r="U63" s="95"/>
      <c r="V63" s="95"/>
      <c r="W63" s="95"/>
    </row>
    <row r="64" spans="1:23" ht="15.75" customHeight="1">
      <c r="A64" s="556"/>
      <c r="B64" s="402" t="s">
        <v>372</v>
      </c>
      <c r="C64" s="440"/>
      <c r="D64" s="468"/>
      <c r="E64" s="429"/>
      <c r="F64" s="201"/>
      <c r="G64" s="557"/>
      <c r="H64" s="557"/>
      <c r="I64" s="557"/>
      <c r="J64" s="557"/>
      <c r="K64" s="557"/>
      <c r="L64" s="556"/>
      <c r="M64" s="557"/>
      <c r="N64" s="557"/>
      <c r="O64" s="557"/>
      <c r="P64" s="557"/>
      <c r="Q64" s="562"/>
      <c r="R64" s="95"/>
      <c r="S64" s="95"/>
      <c r="T64" s="95"/>
      <c r="U64" s="95"/>
      <c r="V64" s="95"/>
      <c r="W64" s="95"/>
    </row>
    <row r="65" spans="1:23" ht="15.75" customHeight="1">
      <c r="A65" s="560">
        <v>1</v>
      </c>
      <c r="B65" s="195" t="s">
        <v>373</v>
      </c>
      <c r="C65" s="196">
        <v>4902586</v>
      </c>
      <c r="D65" s="468" t="s">
        <v>12</v>
      </c>
      <c r="E65" s="429" t="s">
        <v>355</v>
      </c>
      <c r="F65" s="201">
        <v>-100</v>
      </c>
      <c r="G65" s="446">
        <v>1392</v>
      </c>
      <c r="H65" s="447">
        <v>1423</v>
      </c>
      <c r="I65" s="622">
        <f>G65-H65</f>
        <v>-31</v>
      </c>
      <c r="J65" s="622">
        <f>$F65*I65</f>
        <v>3100</v>
      </c>
      <c r="K65" s="622">
        <f>J65/1000000</f>
        <v>0.0031</v>
      </c>
      <c r="L65" s="446">
        <v>6798</v>
      </c>
      <c r="M65" s="447">
        <v>6787</v>
      </c>
      <c r="N65" s="622">
        <f>L65-M65</f>
        <v>11</v>
      </c>
      <c r="O65" s="622">
        <f>$F65*N65</f>
        <v>-1100</v>
      </c>
      <c r="P65" s="622">
        <f>O65/1000000</f>
        <v>-0.0011</v>
      </c>
      <c r="Q65" s="562"/>
      <c r="R65" s="95"/>
      <c r="S65" s="95"/>
      <c r="T65" s="95"/>
      <c r="U65" s="95"/>
      <c r="V65" s="95"/>
      <c r="W65" s="95"/>
    </row>
    <row r="66" spans="1:23" ht="15.75" customHeight="1">
      <c r="A66" s="560">
        <v>2</v>
      </c>
      <c r="B66" s="195" t="s">
        <v>374</v>
      </c>
      <c r="C66" s="196">
        <v>4902587</v>
      </c>
      <c r="D66" s="468" t="s">
        <v>12</v>
      </c>
      <c r="E66" s="429" t="s">
        <v>355</v>
      </c>
      <c r="F66" s="201">
        <v>-100</v>
      </c>
      <c r="G66" s="446">
        <v>8378</v>
      </c>
      <c r="H66" s="447">
        <v>8350</v>
      </c>
      <c r="I66" s="622">
        <f>G66-H66</f>
        <v>28</v>
      </c>
      <c r="J66" s="622">
        <f>$F66*I66</f>
        <v>-2800</v>
      </c>
      <c r="K66" s="622">
        <f>J66/1000000</f>
        <v>-0.0028</v>
      </c>
      <c r="L66" s="446">
        <v>14647</v>
      </c>
      <c r="M66" s="447">
        <v>14600</v>
      </c>
      <c r="N66" s="622">
        <f>L66-M66</f>
        <v>47</v>
      </c>
      <c r="O66" s="622">
        <f>$F66*N66</f>
        <v>-4700</v>
      </c>
      <c r="P66" s="622">
        <f>O66/1000000</f>
        <v>-0.0047</v>
      </c>
      <c r="Q66" s="562"/>
      <c r="R66" s="95"/>
      <c r="S66" s="95"/>
      <c r="T66" s="95"/>
      <c r="U66" s="95"/>
      <c r="V66" s="95"/>
      <c r="W66" s="95"/>
    </row>
    <row r="67" spans="1:23" ht="15.75" customHeight="1" thickBot="1">
      <c r="A67" s="214"/>
      <c r="B67" s="212"/>
      <c r="C67" s="212"/>
      <c r="D67" s="212"/>
      <c r="E67" s="212"/>
      <c r="F67" s="559"/>
      <c r="G67" s="212"/>
      <c r="H67" s="212"/>
      <c r="I67" s="212"/>
      <c r="J67" s="212"/>
      <c r="K67" s="559"/>
      <c r="L67" s="212"/>
      <c r="M67" s="212"/>
      <c r="N67" s="212"/>
      <c r="O67" s="212"/>
      <c r="P67" s="212"/>
      <c r="Q67" s="216"/>
      <c r="R67" s="95"/>
      <c r="S67" s="95"/>
      <c r="T67" s="95"/>
      <c r="U67" s="95"/>
      <c r="V67" s="95"/>
      <c r="W67" s="95"/>
    </row>
    <row r="68" spans="1:23" ht="15.75" customHeight="1" thickTop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95"/>
      <c r="S68" s="95"/>
      <c r="T68" s="95"/>
      <c r="U68" s="95"/>
      <c r="V68" s="95"/>
      <c r="W68" s="95"/>
    </row>
    <row r="69" spans="1:23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5"/>
      <c r="R69" s="95"/>
      <c r="S69" s="95"/>
      <c r="T69" s="95"/>
      <c r="U69" s="95"/>
      <c r="V69" s="95"/>
      <c r="W69" s="95"/>
    </row>
    <row r="70" spans="1:16" ht="25.5" customHeight="1">
      <c r="A70" s="215" t="s">
        <v>347</v>
      </c>
      <c r="B70" s="92"/>
      <c r="C70" s="93"/>
      <c r="D70" s="92"/>
      <c r="E70" s="92"/>
      <c r="F70" s="92"/>
      <c r="G70" s="92"/>
      <c r="H70" s="92"/>
      <c r="I70" s="92"/>
      <c r="J70" s="92"/>
      <c r="K70" s="687">
        <f>SUM(K9:K59)+SUM(K65:K67)-K33</f>
        <v>3.8276000000000003</v>
      </c>
      <c r="L70" s="688"/>
      <c r="M70" s="688"/>
      <c r="N70" s="688"/>
      <c r="O70" s="688"/>
      <c r="P70" s="687">
        <f>SUM(P9:P59)+SUM(P65:P67)-P33</f>
        <v>1.3212</v>
      </c>
    </row>
    <row r="71" spans="1:16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9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 hidden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23.25" customHeight="1" thickBot="1">
      <c r="A74" s="92"/>
      <c r="B74" s="92"/>
      <c r="C74" s="300"/>
      <c r="D74" s="92"/>
      <c r="E74" s="92"/>
      <c r="F74" s="92"/>
      <c r="G74" s="92"/>
      <c r="H74" s="92"/>
      <c r="I74" s="92"/>
      <c r="J74" s="302"/>
      <c r="K74" s="319" t="s">
        <v>348</v>
      </c>
      <c r="L74" s="92"/>
      <c r="M74" s="92"/>
      <c r="N74" s="92"/>
      <c r="O74" s="92"/>
      <c r="P74" s="319" t="s">
        <v>349</v>
      </c>
    </row>
    <row r="75" spans="1:17" ht="20.25">
      <c r="A75" s="297"/>
      <c r="B75" s="298"/>
      <c r="C75" s="215"/>
      <c r="D75" s="59"/>
      <c r="E75" s="59"/>
      <c r="F75" s="59"/>
      <c r="G75" s="59"/>
      <c r="H75" s="59"/>
      <c r="I75" s="59"/>
      <c r="J75" s="299"/>
      <c r="K75" s="298"/>
      <c r="L75" s="298"/>
      <c r="M75" s="298"/>
      <c r="N75" s="298"/>
      <c r="O75" s="298"/>
      <c r="P75" s="298"/>
      <c r="Q75" s="60"/>
    </row>
    <row r="76" spans="1:17" ht="20.25">
      <c r="A76" s="301"/>
      <c r="B76" s="215" t="s">
        <v>345</v>
      </c>
      <c r="C76" s="215"/>
      <c r="D76" s="292"/>
      <c r="E76" s="292"/>
      <c r="F76" s="292"/>
      <c r="G76" s="292"/>
      <c r="H76" s="292"/>
      <c r="I76" s="292"/>
      <c r="J76" s="292"/>
      <c r="K76" s="689">
        <f>K70</f>
        <v>3.8276000000000003</v>
      </c>
      <c r="L76" s="690"/>
      <c r="M76" s="690"/>
      <c r="N76" s="690"/>
      <c r="O76" s="690"/>
      <c r="P76" s="689">
        <f>P70</f>
        <v>1.3212</v>
      </c>
      <c r="Q76" s="61"/>
    </row>
    <row r="77" spans="1:17" ht="20.25">
      <c r="A77" s="301"/>
      <c r="B77" s="215"/>
      <c r="C77" s="215"/>
      <c r="D77" s="292"/>
      <c r="E77" s="292"/>
      <c r="F77" s="292"/>
      <c r="G77" s="292"/>
      <c r="H77" s="292"/>
      <c r="I77" s="294"/>
      <c r="J77" s="134"/>
      <c r="K77" s="80"/>
      <c r="L77" s="80"/>
      <c r="M77" s="80"/>
      <c r="N77" s="80"/>
      <c r="O77" s="80"/>
      <c r="P77" s="80"/>
      <c r="Q77" s="61"/>
    </row>
    <row r="78" spans="1:17" ht="20.25">
      <c r="A78" s="301"/>
      <c r="B78" s="215" t="s">
        <v>338</v>
      </c>
      <c r="C78" s="215"/>
      <c r="D78" s="292"/>
      <c r="E78" s="292"/>
      <c r="F78" s="292"/>
      <c r="G78" s="292"/>
      <c r="H78" s="292"/>
      <c r="I78" s="292"/>
      <c r="J78" s="292"/>
      <c r="K78" s="689">
        <f>'STEPPED UP GENCO'!K46</f>
        <v>-0.0398423814</v>
      </c>
      <c r="L78" s="689"/>
      <c r="M78" s="689"/>
      <c r="N78" s="689"/>
      <c r="O78" s="689"/>
      <c r="P78" s="689">
        <f>'STEPPED UP GENCO'!P46</f>
        <v>-0.6026427834</v>
      </c>
      <c r="Q78" s="61"/>
    </row>
    <row r="79" spans="1:17" ht="20.25">
      <c r="A79" s="301"/>
      <c r="B79" s="215"/>
      <c r="C79" s="215"/>
      <c r="D79" s="295"/>
      <c r="E79" s="295"/>
      <c r="F79" s="295"/>
      <c r="G79" s="295"/>
      <c r="H79" s="295"/>
      <c r="I79" s="296"/>
      <c r="J79" s="291"/>
      <c r="K79" s="21"/>
      <c r="L79" s="21"/>
      <c r="M79" s="21"/>
      <c r="N79" s="21"/>
      <c r="O79" s="21"/>
      <c r="P79" s="21"/>
      <c r="Q79" s="61"/>
    </row>
    <row r="80" spans="1:17" ht="20.25">
      <c r="A80" s="301"/>
      <c r="B80" s="215" t="s">
        <v>346</v>
      </c>
      <c r="C80" s="215"/>
      <c r="D80" s="21"/>
      <c r="E80" s="21"/>
      <c r="F80" s="21"/>
      <c r="G80" s="21"/>
      <c r="H80" s="21"/>
      <c r="I80" s="21"/>
      <c r="J80" s="21"/>
      <c r="K80" s="304">
        <f>SUM(K76:K79)</f>
        <v>3.7877576186</v>
      </c>
      <c r="L80" s="21"/>
      <c r="M80" s="21"/>
      <c r="N80" s="21"/>
      <c r="O80" s="21"/>
      <c r="P80" s="513">
        <f>SUM(P76:P79)</f>
        <v>0.7185572165999999</v>
      </c>
      <c r="Q80" s="61"/>
    </row>
    <row r="81" spans="1:17" ht="20.25">
      <c r="A81" s="279"/>
      <c r="B81" s="21"/>
      <c r="C81" s="21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61"/>
    </row>
    <row r="82" spans="1:17" ht="13.5" thickBot="1">
      <c r="A82" s="280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90"/>
    </row>
  </sheetData>
  <sheetProtection/>
  <mergeCells count="1">
    <mergeCell ref="Q13:Q14"/>
  </mergeCells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B14">
      <selection activeCell="Q34" sqref="Q34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245</v>
      </c>
    </row>
    <row r="2" spans="1:17" ht="23.25" customHeight="1">
      <c r="A2" s="2" t="s">
        <v>246</v>
      </c>
      <c r="P2" s="350" t="str">
        <f>NDPL!Q1</f>
        <v>MARCH-2013</v>
      </c>
      <c r="Q2" s="350"/>
    </row>
    <row r="3" ht="23.25">
      <c r="A3" s="226" t="s">
        <v>221</v>
      </c>
    </row>
    <row r="4" spans="1:16" ht="24" thickBot="1">
      <c r="A4" s="3"/>
      <c r="G4" s="21"/>
      <c r="H4" s="21"/>
      <c r="I4" s="58" t="s">
        <v>407</v>
      </c>
      <c r="J4" s="21"/>
      <c r="K4" s="21"/>
      <c r="L4" s="21"/>
      <c r="M4" s="21"/>
      <c r="N4" s="58" t="s">
        <v>408</v>
      </c>
      <c r="O4" s="21"/>
      <c r="P4" s="21"/>
    </row>
    <row r="5" spans="1:17" ht="51.7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01/04/2013</v>
      </c>
      <c r="H5" s="41" t="str">
        <f>NDPL!H5</f>
        <v>INTIAL READING 01/03/2013</v>
      </c>
      <c r="I5" s="41" t="s">
        <v>4</v>
      </c>
      <c r="J5" s="41" t="s">
        <v>5</v>
      </c>
      <c r="K5" s="41" t="s">
        <v>6</v>
      </c>
      <c r="L5" s="43" t="str">
        <f>NDPL!G5</f>
        <v>FINAL READING 01/04/2013</v>
      </c>
      <c r="M5" s="41" t="str">
        <f>NDPL!H5</f>
        <v>INTIAL READING 01/03/2013</v>
      </c>
      <c r="N5" s="41" t="s">
        <v>4</v>
      </c>
      <c r="O5" s="41" t="s">
        <v>5</v>
      </c>
      <c r="P5" s="41" t="s">
        <v>6</v>
      </c>
      <c r="Q5" s="217" t="s">
        <v>318</v>
      </c>
    </row>
    <row r="6" ht="14.25" thickBot="1" thickTop="1"/>
    <row r="7" spans="1:17" ht="24" customHeight="1" thickTop="1">
      <c r="A7" s="609" t="s">
        <v>239</v>
      </c>
      <c r="B7" s="71"/>
      <c r="C7" s="72"/>
      <c r="D7" s="72"/>
      <c r="E7" s="72"/>
      <c r="F7" s="72"/>
      <c r="G7" s="75"/>
      <c r="H7" s="74"/>
      <c r="I7" s="74"/>
      <c r="J7" s="74"/>
      <c r="K7" s="663"/>
      <c r="L7" s="590"/>
      <c r="M7" s="539"/>
      <c r="N7" s="74"/>
      <c r="O7" s="74"/>
      <c r="P7" s="674"/>
      <c r="Q7" s="183"/>
    </row>
    <row r="8" spans="1:17" ht="24" customHeight="1">
      <c r="A8" s="329" t="s">
        <v>222</v>
      </c>
      <c r="B8" s="225"/>
      <c r="C8" s="225"/>
      <c r="D8" s="225"/>
      <c r="E8" s="225"/>
      <c r="F8" s="225"/>
      <c r="G8" s="132"/>
      <c r="H8" s="80"/>
      <c r="I8" s="81"/>
      <c r="J8" s="81"/>
      <c r="K8" s="664"/>
      <c r="L8" s="222"/>
      <c r="M8" s="81"/>
      <c r="N8" s="81"/>
      <c r="O8" s="81"/>
      <c r="P8" s="675"/>
      <c r="Q8" s="184"/>
    </row>
    <row r="9" spans="1:17" ht="24" customHeight="1">
      <c r="A9" s="608" t="s">
        <v>223</v>
      </c>
      <c r="B9" s="225"/>
      <c r="C9" s="225"/>
      <c r="D9" s="225"/>
      <c r="E9" s="225"/>
      <c r="F9" s="225"/>
      <c r="G9" s="132"/>
      <c r="H9" s="80"/>
      <c r="I9" s="81"/>
      <c r="J9" s="81"/>
      <c r="K9" s="664"/>
      <c r="L9" s="222"/>
      <c r="M9" s="81"/>
      <c r="N9" s="81"/>
      <c r="O9" s="81"/>
      <c r="P9" s="675"/>
      <c r="Q9" s="184"/>
    </row>
    <row r="10" spans="1:17" ht="24" customHeight="1">
      <c r="A10" s="328">
        <v>1</v>
      </c>
      <c r="B10" s="331" t="s">
        <v>242</v>
      </c>
      <c r="C10" s="597">
        <v>4864848</v>
      </c>
      <c r="D10" s="333" t="s">
        <v>12</v>
      </c>
      <c r="E10" s="332" t="s">
        <v>355</v>
      </c>
      <c r="F10" s="333">
        <v>1000</v>
      </c>
      <c r="G10" s="636">
        <v>732</v>
      </c>
      <c r="H10" s="637">
        <v>719</v>
      </c>
      <c r="I10" s="603">
        <f>G10-H10</f>
        <v>13</v>
      </c>
      <c r="J10" s="603">
        <f aca="true" t="shared" si="0" ref="J10:J33">$F10*I10</f>
        <v>13000</v>
      </c>
      <c r="K10" s="665">
        <f aca="true" t="shared" si="1" ref="K10:K33">J10/1000000</f>
        <v>0.013</v>
      </c>
      <c r="L10" s="636">
        <v>18885</v>
      </c>
      <c r="M10" s="637">
        <v>18719</v>
      </c>
      <c r="N10" s="603">
        <f>L10-M10</f>
        <v>166</v>
      </c>
      <c r="O10" s="603">
        <f aca="true" t="shared" si="2" ref="O10:O33">$F10*N10</f>
        <v>166000</v>
      </c>
      <c r="P10" s="676">
        <f aca="true" t="shared" si="3" ref="P10:P33">O10/1000000</f>
        <v>0.166</v>
      </c>
      <c r="Q10" s="184"/>
    </row>
    <row r="11" spans="1:17" ht="24" customHeight="1">
      <c r="A11" s="328">
        <v>2</v>
      </c>
      <c r="B11" s="331" t="s">
        <v>243</v>
      </c>
      <c r="C11" s="597">
        <v>4864849</v>
      </c>
      <c r="D11" s="333" t="s">
        <v>12</v>
      </c>
      <c r="E11" s="332" t="s">
        <v>355</v>
      </c>
      <c r="F11" s="333">
        <v>1000</v>
      </c>
      <c r="G11" s="636">
        <v>496</v>
      </c>
      <c r="H11" s="637">
        <v>491</v>
      </c>
      <c r="I11" s="603">
        <f>G11-H11</f>
        <v>5</v>
      </c>
      <c r="J11" s="603">
        <f t="shared" si="0"/>
        <v>5000</v>
      </c>
      <c r="K11" s="665">
        <f t="shared" si="1"/>
        <v>0.005</v>
      </c>
      <c r="L11" s="636">
        <v>22854</v>
      </c>
      <c r="M11" s="637">
        <v>22829</v>
      </c>
      <c r="N11" s="603">
        <f>L11-M11</f>
        <v>25</v>
      </c>
      <c r="O11" s="603">
        <f t="shared" si="2"/>
        <v>25000</v>
      </c>
      <c r="P11" s="676">
        <f t="shared" si="3"/>
        <v>0.025</v>
      </c>
      <c r="Q11" s="184"/>
    </row>
    <row r="12" spans="1:17" ht="24" customHeight="1">
      <c r="A12" s="328">
        <v>3</v>
      </c>
      <c r="B12" s="331" t="s">
        <v>224</v>
      </c>
      <c r="C12" s="597">
        <v>4864846</v>
      </c>
      <c r="D12" s="333" t="s">
        <v>12</v>
      </c>
      <c r="E12" s="332" t="s">
        <v>355</v>
      </c>
      <c r="F12" s="333">
        <v>1000</v>
      </c>
      <c r="G12" s="636">
        <v>1277</v>
      </c>
      <c r="H12" s="637">
        <v>1117</v>
      </c>
      <c r="I12" s="603">
        <f>G12-H12</f>
        <v>160</v>
      </c>
      <c r="J12" s="603">
        <f t="shared" si="0"/>
        <v>160000</v>
      </c>
      <c r="K12" s="665">
        <f t="shared" si="1"/>
        <v>0.16</v>
      </c>
      <c r="L12" s="636">
        <v>31455</v>
      </c>
      <c r="M12" s="637">
        <v>31434</v>
      </c>
      <c r="N12" s="603">
        <f>L12-M12</f>
        <v>21</v>
      </c>
      <c r="O12" s="603">
        <f t="shared" si="2"/>
        <v>21000</v>
      </c>
      <c r="P12" s="676">
        <f t="shared" si="3"/>
        <v>0.021</v>
      </c>
      <c r="Q12" s="184"/>
    </row>
    <row r="13" spans="1:17" ht="24" customHeight="1">
      <c r="A13" s="328">
        <v>4</v>
      </c>
      <c r="B13" s="331" t="s">
        <v>225</v>
      </c>
      <c r="C13" s="597">
        <v>4864847</v>
      </c>
      <c r="D13" s="333" t="s">
        <v>12</v>
      </c>
      <c r="E13" s="332" t="s">
        <v>355</v>
      </c>
      <c r="F13" s="333">
        <v>1000</v>
      </c>
      <c r="G13" s="636">
        <v>617</v>
      </c>
      <c r="H13" s="637">
        <v>574</v>
      </c>
      <c r="I13" s="603">
        <f>G13-H13</f>
        <v>43</v>
      </c>
      <c r="J13" s="603">
        <f t="shared" si="0"/>
        <v>43000</v>
      </c>
      <c r="K13" s="665">
        <f t="shared" si="1"/>
        <v>0.043</v>
      </c>
      <c r="L13" s="636">
        <v>15483</v>
      </c>
      <c r="M13" s="637">
        <v>15483</v>
      </c>
      <c r="N13" s="603">
        <f>L13-M13</f>
        <v>0</v>
      </c>
      <c r="O13" s="603">
        <f t="shared" si="2"/>
        <v>0</v>
      </c>
      <c r="P13" s="676">
        <f t="shared" si="3"/>
        <v>0</v>
      </c>
      <c r="Q13" s="184"/>
    </row>
    <row r="14" spans="1:17" ht="24" customHeight="1">
      <c r="A14" s="328">
        <v>5</v>
      </c>
      <c r="B14" s="331" t="s">
        <v>226</v>
      </c>
      <c r="C14" s="597">
        <v>4864850</v>
      </c>
      <c r="D14" s="333" t="s">
        <v>12</v>
      </c>
      <c r="E14" s="332" t="s">
        <v>355</v>
      </c>
      <c r="F14" s="333">
        <v>1000</v>
      </c>
      <c r="G14" s="636">
        <v>3082</v>
      </c>
      <c r="H14" s="637">
        <v>2938</v>
      </c>
      <c r="I14" s="603">
        <f>G14-H14</f>
        <v>144</v>
      </c>
      <c r="J14" s="603">
        <f t="shared" si="0"/>
        <v>144000</v>
      </c>
      <c r="K14" s="665">
        <f t="shared" si="1"/>
        <v>0.144</v>
      </c>
      <c r="L14" s="636">
        <v>8392</v>
      </c>
      <c r="M14" s="637">
        <v>8392</v>
      </c>
      <c r="N14" s="603">
        <f>L14-M14</f>
        <v>0</v>
      </c>
      <c r="O14" s="603">
        <f t="shared" si="2"/>
        <v>0</v>
      </c>
      <c r="P14" s="676">
        <f t="shared" si="3"/>
        <v>0</v>
      </c>
      <c r="Q14" s="184"/>
    </row>
    <row r="15" spans="1:17" ht="24" customHeight="1">
      <c r="A15" s="606" t="s">
        <v>227</v>
      </c>
      <c r="B15" s="334"/>
      <c r="C15" s="598"/>
      <c r="D15" s="335"/>
      <c r="E15" s="334"/>
      <c r="F15" s="335"/>
      <c r="G15" s="604"/>
      <c r="H15" s="603"/>
      <c r="I15" s="603"/>
      <c r="J15" s="603"/>
      <c r="K15" s="665"/>
      <c r="L15" s="604"/>
      <c r="M15" s="603"/>
      <c r="N15" s="603"/>
      <c r="O15" s="603"/>
      <c r="P15" s="676"/>
      <c r="Q15" s="184"/>
    </row>
    <row r="16" spans="1:17" ht="24" customHeight="1">
      <c r="A16" s="607">
        <v>6</v>
      </c>
      <c r="B16" s="334" t="s">
        <v>244</v>
      </c>
      <c r="C16" s="598">
        <v>4864804</v>
      </c>
      <c r="D16" s="335" t="s">
        <v>12</v>
      </c>
      <c r="E16" s="332" t="s">
        <v>355</v>
      </c>
      <c r="F16" s="335">
        <v>100</v>
      </c>
      <c r="G16" s="636">
        <v>998355</v>
      </c>
      <c r="H16" s="637">
        <v>997957</v>
      </c>
      <c r="I16" s="603">
        <f>G16-H16</f>
        <v>398</v>
      </c>
      <c r="J16" s="603">
        <f t="shared" si="0"/>
        <v>39800</v>
      </c>
      <c r="K16" s="665">
        <f t="shared" si="1"/>
        <v>0.0398</v>
      </c>
      <c r="L16" s="636">
        <v>999959</v>
      </c>
      <c r="M16" s="637">
        <v>999959</v>
      </c>
      <c r="N16" s="603">
        <f>L16-M16</f>
        <v>0</v>
      </c>
      <c r="O16" s="603">
        <f t="shared" si="2"/>
        <v>0</v>
      </c>
      <c r="P16" s="676">
        <f t="shared" si="3"/>
        <v>0</v>
      </c>
      <c r="Q16" s="184"/>
    </row>
    <row r="17" spans="1:17" ht="24" customHeight="1">
      <c r="A17" s="607">
        <v>7</v>
      </c>
      <c r="B17" s="334" t="s">
        <v>243</v>
      </c>
      <c r="C17" s="598">
        <v>4865163</v>
      </c>
      <c r="D17" s="335" t="s">
        <v>12</v>
      </c>
      <c r="E17" s="332" t="s">
        <v>355</v>
      </c>
      <c r="F17" s="335">
        <v>100</v>
      </c>
      <c r="G17" s="636">
        <v>997126</v>
      </c>
      <c r="H17" s="637">
        <v>997417</v>
      </c>
      <c r="I17" s="603">
        <f>G17-H17</f>
        <v>-291</v>
      </c>
      <c r="J17" s="603">
        <f t="shared" si="0"/>
        <v>-29100</v>
      </c>
      <c r="K17" s="665">
        <f t="shared" si="1"/>
        <v>-0.0291</v>
      </c>
      <c r="L17" s="636">
        <v>999920</v>
      </c>
      <c r="M17" s="637">
        <v>999920</v>
      </c>
      <c r="N17" s="603">
        <f>L17-M17</f>
        <v>0</v>
      </c>
      <c r="O17" s="603">
        <f t="shared" si="2"/>
        <v>0</v>
      </c>
      <c r="P17" s="676">
        <f t="shared" si="3"/>
        <v>0</v>
      </c>
      <c r="Q17" s="184"/>
    </row>
    <row r="18" spans="1:17" ht="24" customHeight="1">
      <c r="A18" s="336"/>
      <c r="B18" s="334"/>
      <c r="C18" s="598"/>
      <c r="D18" s="335"/>
      <c r="E18" s="110"/>
      <c r="F18" s="335"/>
      <c r="G18" s="222"/>
      <c r="H18" s="81"/>
      <c r="I18" s="81"/>
      <c r="J18" s="81"/>
      <c r="K18" s="664"/>
      <c r="L18" s="222"/>
      <c r="M18" s="81"/>
      <c r="N18" s="81"/>
      <c r="O18" s="81"/>
      <c r="P18" s="675"/>
      <c r="Q18" s="184"/>
    </row>
    <row r="19" spans="1:17" ht="24" customHeight="1">
      <c r="A19" s="336"/>
      <c r="B19" s="341" t="s">
        <v>238</v>
      </c>
      <c r="C19" s="599"/>
      <c r="D19" s="335"/>
      <c r="E19" s="334"/>
      <c r="F19" s="337"/>
      <c r="G19" s="222"/>
      <c r="H19" s="81"/>
      <c r="I19" s="81"/>
      <c r="J19" s="81"/>
      <c r="K19" s="666">
        <f>SUM(K10:K17)</f>
        <v>0.3757</v>
      </c>
      <c r="L19" s="591"/>
      <c r="M19" s="326"/>
      <c r="N19" s="326"/>
      <c r="O19" s="326"/>
      <c r="P19" s="677">
        <f>SUM(P10:P17)</f>
        <v>0.212</v>
      </c>
      <c r="Q19" s="184"/>
    </row>
    <row r="20" spans="1:17" ht="24" customHeight="1">
      <c r="A20" s="336"/>
      <c r="B20" s="224"/>
      <c r="C20" s="599"/>
      <c r="D20" s="335"/>
      <c r="E20" s="334"/>
      <c r="F20" s="337"/>
      <c r="G20" s="222"/>
      <c r="H20" s="81"/>
      <c r="I20" s="81"/>
      <c r="J20" s="81"/>
      <c r="K20" s="667"/>
      <c r="L20" s="222"/>
      <c r="M20" s="81"/>
      <c r="N20" s="81"/>
      <c r="O20" s="81"/>
      <c r="P20" s="678"/>
      <c r="Q20" s="184"/>
    </row>
    <row r="21" spans="1:17" ht="24" customHeight="1">
      <c r="A21" s="606" t="s">
        <v>228</v>
      </c>
      <c r="B21" s="225"/>
      <c r="C21" s="327"/>
      <c r="D21" s="337"/>
      <c r="E21" s="225"/>
      <c r="F21" s="337"/>
      <c r="G21" s="222"/>
      <c r="H21" s="81"/>
      <c r="I21" s="81"/>
      <c r="J21" s="81"/>
      <c r="K21" s="664"/>
      <c r="L21" s="222"/>
      <c r="M21" s="81"/>
      <c r="N21" s="81"/>
      <c r="O21" s="81"/>
      <c r="P21" s="675"/>
      <c r="Q21" s="184"/>
    </row>
    <row r="22" spans="1:17" ht="24" customHeight="1">
      <c r="A22" s="336"/>
      <c r="B22" s="225"/>
      <c r="C22" s="327"/>
      <c r="D22" s="337"/>
      <c r="E22" s="225"/>
      <c r="F22" s="337"/>
      <c r="G22" s="222"/>
      <c r="H22" s="81"/>
      <c r="I22" s="81"/>
      <c r="J22" s="81"/>
      <c r="K22" s="664"/>
      <c r="L22" s="222"/>
      <c r="M22" s="81"/>
      <c r="N22" s="81"/>
      <c r="O22" s="81"/>
      <c r="P22" s="675"/>
      <c r="Q22" s="184"/>
    </row>
    <row r="23" spans="1:17" ht="24" customHeight="1">
      <c r="A23" s="607">
        <v>8</v>
      </c>
      <c r="B23" s="110" t="s">
        <v>229</v>
      </c>
      <c r="C23" s="597">
        <v>4865065</v>
      </c>
      <c r="D23" s="363" t="s">
        <v>12</v>
      </c>
      <c r="E23" s="332" t="s">
        <v>355</v>
      </c>
      <c r="F23" s="333">
        <v>100</v>
      </c>
      <c r="G23" s="636">
        <v>3432</v>
      </c>
      <c r="H23" s="637">
        <v>3432</v>
      </c>
      <c r="I23" s="603">
        <f aca="true" t="shared" si="4" ref="I23:I29">G23-H23</f>
        <v>0</v>
      </c>
      <c r="J23" s="603">
        <f t="shared" si="0"/>
        <v>0</v>
      </c>
      <c r="K23" s="665">
        <f t="shared" si="1"/>
        <v>0</v>
      </c>
      <c r="L23" s="636">
        <v>34363</v>
      </c>
      <c r="M23" s="637">
        <v>34363</v>
      </c>
      <c r="N23" s="603">
        <f aca="true" t="shared" si="5" ref="N23:N29">L23-M23</f>
        <v>0</v>
      </c>
      <c r="O23" s="603">
        <f t="shared" si="2"/>
        <v>0</v>
      </c>
      <c r="P23" s="676">
        <f t="shared" si="3"/>
        <v>0</v>
      </c>
      <c r="Q23" s="184"/>
    </row>
    <row r="24" spans="1:17" ht="24" customHeight="1">
      <c r="A24" s="607">
        <v>9</v>
      </c>
      <c r="B24" s="225" t="s">
        <v>230</v>
      </c>
      <c r="C24" s="598">
        <v>4865066</v>
      </c>
      <c r="D24" s="337" t="s">
        <v>12</v>
      </c>
      <c r="E24" s="332" t="s">
        <v>355</v>
      </c>
      <c r="F24" s="335">
        <v>100</v>
      </c>
      <c r="G24" s="636">
        <v>40129</v>
      </c>
      <c r="H24" s="637">
        <v>38494</v>
      </c>
      <c r="I24" s="603">
        <f t="shared" si="4"/>
        <v>1635</v>
      </c>
      <c r="J24" s="603">
        <f t="shared" si="0"/>
        <v>163500</v>
      </c>
      <c r="K24" s="665">
        <f t="shared" si="1"/>
        <v>0.1635</v>
      </c>
      <c r="L24" s="636">
        <v>66114</v>
      </c>
      <c r="M24" s="637">
        <v>65959</v>
      </c>
      <c r="N24" s="603">
        <f t="shared" si="5"/>
        <v>155</v>
      </c>
      <c r="O24" s="603">
        <f t="shared" si="2"/>
        <v>15500</v>
      </c>
      <c r="P24" s="676">
        <f t="shared" si="3"/>
        <v>0.0155</v>
      </c>
      <c r="Q24" s="184"/>
    </row>
    <row r="25" spans="1:17" ht="24" customHeight="1">
      <c r="A25" s="607">
        <v>10</v>
      </c>
      <c r="B25" s="225" t="s">
        <v>231</v>
      </c>
      <c r="C25" s="598">
        <v>4865067</v>
      </c>
      <c r="D25" s="337" t="s">
        <v>12</v>
      </c>
      <c r="E25" s="332" t="s">
        <v>355</v>
      </c>
      <c r="F25" s="335">
        <v>100</v>
      </c>
      <c r="G25" s="636">
        <v>69707</v>
      </c>
      <c r="H25" s="637">
        <v>69553</v>
      </c>
      <c r="I25" s="603">
        <f t="shared" si="4"/>
        <v>154</v>
      </c>
      <c r="J25" s="603">
        <f t="shared" si="0"/>
        <v>15400</v>
      </c>
      <c r="K25" s="665">
        <f t="shared" si="1"/>
        <v>0.0154</v>
      </c>
      <c r="L25" s="636">
        <v>9999</v>
      </c>
      <c r="M25" s="637">
        <v>9816</v>
      </c>
      <c r="N25" s="603">
        <f t="shared" si="5"/>
        <v>183</v>
      </c>
      <c r="O25" s="603">
        <f t="shared" si="2"/>
        <v>18300</v>
      </c>
      <c r="P25" s="676">
        <f t="shared" si="3"/>
        <v>0.0183</v>
      </c>
      <c r="Q25" s="184"/>
    </row>
    <row r="26" spans="1:17" ht="24" customHeight="1">
      <c r="A26" s="607">
        <v>11</v>
      </c>
      <c r="B26" s="225" t="s">
        <v>232</v>
      </c>
      <c r="C26" s="598">
        <v>4865078</v>
      </c>
      <c r="D26" s="337" t="s">
        <v>12</v>
      </c>
      <c r="E26" s="332" t="s">
        <v>355</v>
      </c>
      <c r="F26" s="335">
        <v>100</v>
      </c>
      <c r="G26" s="636">
        <v>34912</v>
      </c>
      <c r="H26" s="637">
        <v>32345</v>
      </c>
      <c r="I26" s="603">
        <f t="shared" si="4"/>
        <v>2567</v>
      </c>
      <c r="J26" s="603">
        <f t="shared" si="0"/>
        <v>256700</v>
      </c>
      <c r="K26" s="665">
        <f t="shared" si="1"/>
        <v>0.2567</v>
      </c>
      <c r="L26" s="636">
        <v>53093</v>
      </c>
      <c r="M26" s="637">
        <v>53093</v>
      </c>
      <c r="N26" s="603">
        <f t="shared" si="5"/>
        <v>0</v>
      </c>
      <c r="O26" s="603">
        <f t="shared" si="2"/>
        <v>0</v>
      </c>
      <c r="P26" s="676">
        <f t="shared" si="3"/>
        <v>0</v>
      </c>
      <c r="Q26" s="184"/>
    </row>
    <row r="27" spans="1:17" ht="24" customHeight="1">
      <c r="A27" s="607">
        <v>12</v>
      </c>
      <c r="B27" s="225" t="s">
        <v>232</v>
      </c>
      <c r="C27" s="600">
        <v>4865079</v>
      </c>
      <c r="D27" s="509" t="s">
        <v>12</v>
      </c>
      <c r="E27" s="332" t="s">
        <v>355</v>
      </c>
      <c r="F27" s="338">
        <v>100</v>
      </c>
      <c r="G27" s="636">
        <v>999989</v>
      </c>
      <c r="H27" s="637">
        <v>999989</v>
      </c>
      <c r="I27" s="603">
        <f t="shared" si="4"/>
        <v>0</v>
      </c>
      <c r="J27" s="603">
        <f t="shared" si="0"/>
        <v>0</v>
      </c>
      <c r="K27" s="665">
        <f t="shared" si="1"/>
        <v>0</v>
      </c>
      <c r="L27" s="636">
        <v>18738</v>
      </c>
      <c r="M27" s="637">
        <v>18738</v>
      </c>
      <c r="N27" s="603">
        <f t="shared" si="5"/>
        <v>0</v>
      </c>
      <c r="O27" s="603">
        <f t="shared" si="2"/>
        <v>0</v>
      </c>
      <c r="P27" s="676">
        <f t="shared" si="3"/>
        <v>0</v>
      </c>
      <c r="Q27" s="184"/>
    </row>
    <row r="28" spans="1:17" ht="24" customHeight="1">
      <c r="A28" s="607">
        <v>13</v>
      </c>
      <c r="B28" s="225" t="s">
        <v>233</v>
      </c>
      <c r="C28" s="598">
        <v>4865080</v>
      </c>
      <c r="D28" s="337" t="s">
        <v>12</v>
      </c>
      <c r="E28" s="332" t="s">
        <v>355</v>
      </c>
      <c r="F28" s="335">
        <v>100</v>
      </c>
      <c r="G28" s="636">
        <v>80268</v>
      </c>
      <c r="H28" s="637">
        <v>80155</v>
      </c>
      <c r="I28" s="603">
        <f t="shared" si="4"/>
        <v>113</v>
      </c>
      <c r="J28" s="603">
        <f t="shared" si="0"/>
        <v>11300</v>
      </c>
      <c r="K28" s="665">
        <f t="shared" si="1"/>
        <v>0.0113</v>
      </c>
      <c r="L28" s="636">
        <v>54071</v>
      </c>
      <c r="M28" s="637">
        <v>53629</v>
      </c>
      <c r="N28" s="603">
        <f t="shared" si="5"/>
        <v>442</v>
      </c>
      <c r="O28" s="603">
        <f t="shared" si="2"/>
        <v>44200</v>
      </c>
      <c r="P28" s="676">
        <f t="shared" si="3"/>
        <v>0.0442</v>
      </c>
      <c r="Q28" s="184"/>
    </row>
    <row r="29" spans="1:17" ht="24" customHeight="1">
      <c r="A29" s="328">
        <v>14</v>
      </c>
      <c r="B29" s="110" t="s">
        <v>233</v>
      </c>
      <c r="C29" s="597">
        <v>4865075</v>
      </c>
      <c r="D29" s="363" t="s">
        <v>12</v>
      </c>
      <c r="E29" s="332" t="s">
        <v>355</v>
      </c>
      <c r="F29" s="333">
        <v>100</v>
      </c>
      <c r="G29" s="636">
        <v>3990</v>
      </c>
      <c r="H29" s="637">
        <v>3174</v>
      </c>
      <c r="I29" s="603">
        <f t="shared" si="4"/>
        <v>816</v>
      </c>
      <c r="J29" s="603">
        <f t="shared" si="0"/>
        <v>81600</v>
      </c>
      <c r="K29" s="665">
        <f t="shared" si="1"/>
        <v>0.0816</v>
      </c>
      <c r="L29" s="636">
        <v>597</v>
      </c>
      <c r="M29" s="637">
        <v>597</v>
      </c>
      <c r="N29" s="603">
        <f t="shared" si="5"/>
        <v>0</v>
      </c>
      <c r="O29" s="603">
        <f t="shared" si="2"/>
        <v>0</v>
      </c>
      <c r="P29" s="676">
        <f t="shared" si="3"/>
        <v>0</v>
      </c>
      <c r="Q29" s="620"/>
    </row>
    <row r="30" spans="1:17" ht="24" customHeight="1">
      <c r="A30" s="606" t="s">
        <v>234</v>
      </c>
      <c r="B30" s="224"/>
      <c r="C30" s="601"/>
      <c r="D30" s="224"/>
      <c r="E30" s="225"/>
      <c r="F30" s="335"/>
      <c r="G30" s="604"/>
      <c r="H30" s="603"/>
      <c r="I30" s="603"/>
      <c r="J30" s="603"/>
      <c r="K30" s="668">
        <f>SUM(K23:K28)</f>
        <v>0.44689999999999996</v>
      </c>
      <c r="L30" s="604"/>
      <c r="M30" s="603"/>
      <c r="N30" s="603"/>
      <c r="O30" s="603"/>
      <c r="P30" s="679">
        <f>SUM(P23:P28)</f>
        <v>0.078</v>
      </c>
      <c r="Q30" s="184"/>
    </row>
    <row r="31" spans="1:17" ht="24" customHeight="1">
      <c r="A31" s="610" t="s">
        <v>240</v>
      </c>
      <c r="B31" s="224"/>
      <c r="C31" s="601"/>
      <c r="D31" s="224"/>
      <c r="E31" s="225"/>
      <c r="F31" s="335"/>
      <c r="G31" s="604"/>
      <c r="H31" s="603"/>
      <c r="I31" s="603"/>
      <c r="J31" s="603"/>
      <c r="K31" s="668"/>
      <c r="L31" s="604"/>
      <c r="M31" s="603"/>
      <c r="N31" s="603"/>
      <c r="O31" s="603"/>
      <c r="P31" s="679"/>
      <c r="Q31" s="184"/>
    </row>
    <row r="32" spans="1:17" ht="24" customHeight="1">
      <c r="A32" s="329" t="s">
        <v>235</v>
      </c>
      <c r="B32" s="225"/>
      <c r="C32" s="602"/>
      <c r="D32" s="225"/>
      <c r="E32" s="225"/>
      <c r="F32" s="337"/>
      <c r="G32" s="604"/>
      <c r="H32" s="603"/>
      <c r="I32" s="603"/>
      <c r="J32" s="603"/>
      <c r="K32" s="665"/>
      <c r="L32" s="604"/>
      <c r="M32" s="603"/>
      <c r="N32" s="603"/>
      <c r="O32" s="603"/>
      <c r="P32" s="676"/>
      <c r="Q32" s="184"/>
    </row>
    <row r="33" spans="1:17" ht="24" customHeight="1">
      <c r="A33" s="607">
        <v>15</v>
      </c>
      <c r="B33" s="340" t="s">
        <v>236</v>
      </c>
      <c r="C33" s="601">
        <v>4902545</v>
      </c>
      <c r="D33" s="335" t="s">
        <v>12</v>
      </c>
      <c r="E33" s="332" t="s">
        <v>355</v>
      </c>
      <c r="F33" s="335">
        <v>50</v>
      </c>
      <c r="G33" s="636"/>
      <c r="H33" s="637"/>
      <c r="I33" s="603">
        <f>G33-H33</f>
        <v>0</v>
      </c>
      <c r="J33" s="603">
        <f t="shared" si="0"/>
        <v>0</v>
      </c>
      <c r="K33" s="665">
        <f t="shared" si="1"/>
        <v>0</v>
      </c>
      <c r="L33" s="636"/>
      <c r="M33" s="637"/>
      <c r="N33" s="603">
        <f>L33-M33</f>
        <v>0</v>
      </c>
      <c r="O33" s="603">
        <f t="shared" si="2"/>
        <v>0</v>
      </c>
      <c r="P33" s="676">
        <f t="shared" si="3"/>
        <v>0</v>
      </c>
      <c r="Q33" s="184" t="s">
        <v>420</v>
      </c>
    </row>
    <row r="34" spans="1:17" ht="24" customHeight="1">
      <c r="A34" s="606" t="s">
        <v>237</v>
      </c>
      <c r="B34" s="224"/>
      <c r="C34" s="339"/>
      <c r="D34" s="340"/>
      <c r="E34" s="110"/>
      <c r="F34" s="335"/>
      <c r="G34" s="132"/>
      <c r="H34" s="81"/>
      <c r="I34" s="81"/>
      <c r="J34" s="81"/>
      <c r="K34" s="666">
        <f>SUM(K33)</f>
        <v>0</v>
      </c>
      <c r="L34" s="222"/>
      <c r="M34" s="81"/>
      <c r="N34" s="81"/>
      <c r="O34" s="81"/>
      <c r="P34" s="677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69"/>
      <c r="L35" s="538"/>
      <c r="M35" s="91"/>
      <c r="N35" s="91"/>
      <c r="O35" s="91"/>
      <c r="P35" s="680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64"/>
      <c r="L36" s="80"/>
      <c r="M36" s="80"/>
      <c r="N36" s="81"/>
      <c r="O36" s="81"/>
      <c r="P36" s="681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64"/>
      <c r="L37" s="80"/>
      <c r="M37" s="80"/>
      <c r="N37" s="81"/>
      <c r="O37" s="81"/>
      <c r="P37" s="681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70"/>
      <c r="L38" s="92"/>
      <c r="M38" s="92"/>
      <c r="N38" s="92"/>
      <c r="O38" s="92"/>
      <c r="P38" s="682"/>
    </row>
    <row r="39" spans="1:16" ht="20.25">
      <c r="A39" s="203"/>
      <c r="B39" s="341" t="s">
        <v>234</v>
      </c>
      <c r="C39" s="342"/>
      <c r="D39" s="342"/>
      <c r="E39" s="342"/>
      <c r="F39" s="342"/>
      <c r="G39" s="342"/>
      <c r="H39" s="342"/>
      <c r="I39" s="342"/>
      <c r="J39" s="342"/>
      <c r="K39" s="666">
        <f>K30-K34</f>
        <v>0.44689999999999996</v>
      </c>
      <c r="L39" s="223"/>
      <c r="M39" s="223"/>
      <c r="N39" s="223"/>
      <c r="O39" s="223"/>
      <c r="P39" s="683">
        <f>P30-P34</f>
        <v>0.078</v>
      </c>
    </row>
    <row r="40" spans="1:16" ht="20.25">
      <c r="A40" s="163"/>
      <c r="B40" s="341" t="s">
        <v>238</v>
      </c>
      <c r="C40" s="327"/>
      <c r="D40" s="327"/>
      <c r="E40" s="327"/>
      <c r="F40" s="327"/>
      <c r="G40" s="327"/>
      <c r="H40" s="327"/>
      <c r="I40" s="327"/>
      <c r="J40" s="327"/>
      <c r="K40" s="666">
        <f>K19</f>
        <v>0.3757</v>
      </c>
      <c r="L40" s="223"/>
      <c r="M40" s="223"/>
      <c r="N40" s="223"/>
      <c r="O40" s="223"/>
      <c r="P40" s="683">
        <f>P19</f>
        <v>0.212</v>
      </c>
    </row>
    <row r="41" spans="1:16" ht="18">
      <c r="A41" s="163"/>
      <c r="B41" s="225"/>
      <c r="C41" s="95"/>
      <c r="D41" s="95"/>
      <c r="E41" s="95"/>
      <c r="F41" s="95"/>
      <c r="G41" s="95"/>
      <c r="H41" s="95"/>
      <c r="I41" s="95"/>
      <c r="J41" s="95"/>
      <c r="K41" s="671"/>
      <c r="L41" s="63"/>
      <c r="M41" s="63"/>
      <c r="N41" s="63"/>
      <c r="O41" s="63"/>
      <c r="P41" s="684"/>
    </row>
    <row r="42" spans="1:16" ht="18">
      <c r="A42" s="163"/>
      <c r="B42" s="225"/>
      <c r="C42" s="95"/>
      <c r="D42" s="95"/>
      <c r="E42" s="95"/>
      <c r="F42" s="95"/>
      <c r="G42" s="95"/>
      <c r="H42" s="95"/>
      <c r="I42" s="95"/>
      <c r="J42" s="95"/>
      <c r="K42" s="671"/>
      <c r="L42" s="63"/>
      <c r="M42" s="63"/>
      <c r="N42" s="63"/>
      <c r="O42" s="63"/>
      <c r="P42" s="684"/>
    </row>
    <row r="43" spans="1:16" ht="23.25">
      <c r="A43" s="163"/>
      <c r="B43" s="343" t="s">
        <v>241</v>
      </c>
      <c r="C43" s="344"/>
      <c r="D43" s="345"/>
      <c r="E43" s="345"/>
      <c r="F43" s="345"/>
      <c r="G43" s="345"/>
      <c r="H43" s="345"/>
      <c r="I43" s="345"/>
      <c r="J43" s="345"/>
      <c r="K43" s="672">
        <f>SUM(K39:K42)</f>
        <v>0.8226</v>
      </c>
      <c r="L43" s="346"/>
      <c r="M43" s="346"/>
      <c r="N43" s="346"/>
      <c r="O43" s="346"/>
      <c r="P43" s="685">
        <f>SUM(P39:P42)</f>
        <v>0.29</v>
      </c>
    </row>
    <row r="44" ht="12.75">
      <c r="K44" s="673"/>
    </row>
    <row r="45" ht="13.5" thickBot="1">
      <c r="K45" s="673"/>
    </row>
    <row r="46" spans="1:17" ht="12.75">
      <c r="A46" s="273"/>
      <c r="B46" s="274"/>
      <c r="C46" s="274"/>
      <c r="D46" s="274"/>
      <c r="E46" s="274"/>
      <c r="F46" s="274"/>
      <c r="G46" s="274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1" t="s">
        <v>336</v>
      </c>
      <c r="B47" s="265"/>
      <c r="C47" s="265"/>
      <c r="D47" s="265"/>
      <c r="E47" s="265"/>
      <c r="F47" s="265"/>
      <c r="G47" s="265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5"/>
      <c r="B48" s="265"/>
      <c r="C48" s="265"/>
      <c r="D48" s="265"/>
      <c r="E48" s="265"/>
      <c r="F48" s="265"/>
      <c r="G48" s="265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6"/>
      <c r="B49" s="277"/>
      <c r="C49" s="277"/>
      <c r="D49" s="277"/>
      <c r="E49" s="277"/>
      <c r="F49" s="277"/>
      <c r="G49" s="277"/>
      <c r="H49" s="21"/>
      <c r="I49" s="21"/>
      <c r="J49" s="287"/>
      <c r="K49" s="595" t="s">
        <v>348</v>
      </c>
      <c r="L49" s="21"/>
      <c r="M49" s="21"/>
      <c r="N49" s="21"/>
      <c r="O49" s="21"/>
      <c r="P49" s="596" t="s">
        <v>349</v>
      </c>
      <c r="Q49" s="61"/>
    </row>
    <row r="50" spans="1:17" ht="12.75">
      <c r="A50" s="278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78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1" t="s">
        <v>339</v>
      </c>
      <c r="B52" s="266"/>
      <c r="C52" s="266"/>
      <c r="D52" s="267"/>
      <c r="E52" s="267"/>
      <c r="F52" s="268"/>
      <c r="G52" s="267"/>
      <c r="H52" s="21"/>
      <c r="I52" s="21"/>
      <c r="J52" s="21"/>
      <c r="K52" s="617">
        <f>K43</f>
        <v>0.8226</v>
      </c>
      <c r="L52" s="277" t="s">
        <v>337</v>
      </c>
      <c r="M52" s="21"/>
      <c r="N52" s="21"/>
      <c r="O52" s="21"/>
      <c r="P52" s="617">
        <f>P43</f>
        <v>0.29</v>
      </c>
      <c r="Q52" s="348" t="s">
        <v>337</v>
      </c>
    </row>
    <row r="53" spans="1:17" ht="23.25">
      <c r="A53" s="593"/>
      <c r="B53" s="269"/>
      <c r="C53" s="269"/>
      <c r="D53" s="265"/>
      <c r="E53" s="265"/>
      <c r="F53" s="270"/>
      <c r="G53" s="265"/>
      <c r="H53" s="21"/>
      <c r="I53" s="21"/>
      <c r="J53" s="21"/>
      <c r="K53" s="346"/>
      <c r="L53" s="292"/>
      <c r="M53" s="21"/>
      <c r="N53" s="21"/>
      <c r="O53" s="21"/>
      <c r="P53" s="346"/>
      <c r="Q53" s="349"/>
    </row>
    <row r="54" spans="1:17" ht="23.25">
      <c r="A54" s="594" t="s">
        <v>338</v>
      </c>
      <c r="B54" s="271"/>
      <c r="C54" s="53"/>
      <c r="D54" s="265"/>
      <c r="E54" s="265"/>
      <c r="F54" s="272"/>
      <c r="G54" s="267"/>
      <c r="H54" s="21"/>
      <c r="I54" s="21"/>
      <c r="J54" s="21"/>
      <c r="K54" s="617">
        <f>'STEPPED UP GENCO'!K47</f>
        <v>-0.004252601999999999</v>
      </c>
      <c r="L54" s="277" t="s">
        <v>337</v>
      </c>
      <c r="M54" s="21"/>
      <c r="N54" s="21"/>
      <c r="O54" s="21"/>
      <c r="P54" s="617">
        <f>'STEPPED UP GENCO'!P47</f>
        <v>-0.064323462</v>
      </c>
      <c r="Q54" s="348" t="s">
        <v>337</v>
      </c>
    </row>
    <row r="55" spans="1:17" ht="6.75" customHeight="1">
      <c r="A55" s="27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7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7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79"/>
      <c r="B58" s="21"/>
      <c r="C58" s="21"/>
      <c r="D58" s="21"/>
      <c r="E58" s="21"/>
      <c r="F58" s="21"/>
      <c r="G58" s="21"/>
      <c r="H58" s="266"/>
      <c r="I58" s="266"/>
      <c r="J58" s="611" t="s">
        <v>340</v>
      </c>
      <c r="K58" s="617">
        <f>SUM(K52:K57)</f>
        <v>0.818347398</v>
      </c>
      <c r="L58" s="293" t="s">
        <v>337</v>
      </c>
      <c r="M58" s="347"/>
      <c r="N58" s="347"/>
      <c r="O58" s="347"/>
      <c r="P58" s="617">
        <f>SUM(P52:P57)</f>
        <v>0.22567653799999998</v>
      </c>
      <c r="Q58" s="293" t="s">
        <v>337</v>
      </c>
    </row>
    <row r="59" spans="1:17" ht="13.5" thickBot="1">
      <c r="A59" s="280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3">
      <selection activeCell="M20" sqref="M20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245</v>
      </c>
    </row>
    <row r="2" spans="1:17" ht="16.5" customHeight="1">
      <c r="A2" s="383" t="s">
        <v>246</v>
      </c>
      <c r="P2" s="531" t="str">
        <f>NDPL!Q1</f>
        <v>MARCH-2013</v>
      </c>
      <c r="Q2" s="588"/>
    </row>
    <row r="3" spans="1:8" ht="23.25">
      <c r="A3" s="226" t="s">
        <v>294</v>
      </c>
      <c r="H3" s="4"/>
    </row>
    <row r="4" spans="1:16" ht="24" thickBot="1">
      <c r="A4" s="3"/>
      <c r="G4" s="21"/>
      <c r="H4" s="21"/>
      <c r="I4" s="58" t="s">
        <v>407</v>
      </c>
      <c r="J4" s="21"/>
      <c r="K4" s="21"/>
      <c r="L4" s="21"/>
      <c r="M4" s="21"/>
      <c r="N4" s="58" t="s">
        <v>408</v>
      </c>
      <c r="O4" s="21"/>
      <c r="P4" s="21"/>
    </row>
    <row r="5" spans="1:17" ht="43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01/04/2013</v>
      </c>
      <c r="H5" s="41" t="str">
        <f>NDPL!H5</f>
        <v>INTIAL READING 01/03/2013</v>
      </c>
      <c r="I5" s="41" t="s">
        <v>4</v>
      </c>
      <c r="J5" s="41" t="s">
        <v>5</v>
      </c>
      <c r="K5" s="42" t="s">
        <v>6</v>
      </c>
      <c r="L5" s="43" t="str">
        <f>NDPL!G5</f>
        <v>FINAL READING 01/04/2013</v>
      </c>
      <c r="M5" s="41" t="str">
        <f>NDPL!H5</f>
        <v>INTIAL READING 01/03/2013</v>
      </c>
      <c r="N5" s="41" t="s">
        <v>4</v>
      </c>
      <c r="O5" s="41" t="s">
        <v>5</v>
      </c>
      <c r="P5" s="42" t="s">
        <v>6</v>
      </c>
      <c r="Q5" s="42" t="s">
        <v>318</v>
      </c>
    </row>
    <row r="6" ht="14.25" thickBot="1" thickTop="1"/>
    <row r="7" spans="1:17" ht="19.5" customHeight="1" thickTop="1">
      <c r="A7" s="364"/>
      <c r="B7" s="365" t="s">
        <v>260</v>
      </c>
      <c r="C7" s="366"/>
      <c r="D7" s="366"/>
      <c r="E7" s="366"/>
      <c r="F7" s="367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28"/>
      <c r="B8" s="368" t="s">
        <v>261</v>
      </c>
      <c r="C8" s="369"/>
      <c r="D8" s="369"/>
      <c r="E8" s="369"/>
      <c r="F8" s="370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28">
        <v>1</v>
      </c>
      <c r="B9" s="371" t="s">
        <v>262</v>
      </c>
      <c r="C9" s="369">
        <v>4864796</v>
      </c>
      <c r="D9" s="354" t="s">
        <v>12</v>
      </c>
      <c r="E9" s="119" t="s">
        <v>355</v>
      </c>
      <c r="F9" s="370">
        <v>100</v>
      </c>
      <c r="G9" s="636">
        <v>67141</v>
      </c>
      <c r="H9" s="637">
        <v>65019</v>
      </c>
      <c r="I9" s="376">
        <f>G9-H9</f>
        <v>2122</v>
      </c>
      <c r="J9" s="376">
        <f>$F9*I9</f>
        <v>212200</v>
      </c>
      <c r="K9" s="377">
        <f>J9/1000000</f>
        <v>0.2122</v>
      </c>
      <c r="L9" s="636">
        <v>79774</v>
      </c>
      <c r="M9" s="637">
        <v>79770</v>
      </c>
      <c r="N9" s="376">
        <f>L9-M9</f>
        <v>4</v>
      </c>
      <c r="O9" s="376">
        <f>$F9*N9</f>
        <v>400</v>
      </c>
      <c r="P9" s="377">
        <f>O9/1000000</f>
        <v>0.0004</v>
      </c>
      <c r="Q9" s="184"/>
    </row>
    <row r="10" spans="1:17" ht="19.5" customHeight="1">
      <c r="A10" s="328">
        <v>2</v>
      </c>
      <c r="B10" s="371" t="s">
        <v>263</v>
      </c>
      <c r="C10" s="369">
        <v>4864797</v>
      </c>
      <c r="D10" s="354" t="s">
        <v>12</v>
      </c>
      <c r="E10" s="119" t="s">
        <v>355</v>
      </c>
      <c r="F10" s="370">
        <v>100</v>
      </c>
      <c r="G10" s="636">
        <v>1462</v>
      </c>
      <c r="H10" s="637">
        <v>2698</v>
      </c>
      <c r="I10" s="376">
        <f>G10-H10</f>
        <v>-1236</v>
      </c>
      <c r="J10" s="376">
        <f>$F10*I10</f>
        <v>-123600</v>
      </c>
      <c r="K10" s="377">
        <f>J10/1000000</f>
        <v>-0.1236</v>
      </c>
      <c r="L10" s="636">
        <v>999422</v>
      </c>
      <c r="M10" s="637">
        <v>999426</v>
      </c>
      <c r="N10" s="376">
        <f>L10-M10</f>
        <v>-4</v>
      </c>
      <c r="O10" s="376">
        <f>$F10*N10</f>
        <v>-400</v>
      </c>
      <c r="P10" s="377">
        <f>O10/1000000</f>
        <v>-0.0004</v>
      </c>
      <c r="Q10" s="184"/>
    </row>
    <row r="11" spans="1:17" ht="19.5" customHeight="1">
      <c r="A11" s="328">
        <v>3</v>
      </c>
      <c r="B11" s="371" t="s">
        <v>264</v>
      </c>
      <c r="C11" s="369">
        <v>4864818</v>
      </c>
      <c r="D11" s="354" t="s">
        <v>12</v>
      </c>
      <c r="E11" s="119" t="s">
        <v>355</v>
      </c>
      <c r="F11" s="370">
        <v>100</v>
      </c>
      <c r="G11" s="636">
        <v>193369</v>
      </c>
      <c r="H11" s="637">
        <v>183890</v>
      </c>
      <c r="I11" s="376">
        <f>G11-H11</f>
        <v>9479</v>
      </c>
      <c r="J11" s="376">
        <f>$F11*I11</f>
        <v>947900</v>
      </c>
      <c r="K11" s="377">
        <f>J11/1000000</f>
        <v>0.9479</v>
      </c>
      <c r="L11" s="636">
        <v>96666</v>
      </c>
      <c r="M11" s="637">
        <v>96598</v>
      </c>
      <c r="N11" s="376">
        <f>L11-M11</f>
        <v>68</v>
      </c>
      <c r="O11" s="376">
        <f>$F11*N11</f>
        <v>6800</v>
      </c>
      <c r="P11" s="377">
        <f>O11/1000000</f>
        <v>0.0068</v>
      </c>
      <c r="Q11" s="184"/>
    </row>
    <row r="12" spans="1:17" ht="19.5" customHeight="1">
      <c r="A12" s="328">
        <v>4</v>
      </c>
      <c r="B12" s="371" t="s">
        <v>265</v>
      </c>
      <c r="C12" s="369">
        <v>4864842</v>
      </c>
      <c r="D12" s="354" t="s">
        <v>12</v>
      </c>
      <c r="E12" s="119" t="s">
        <v>355</v>
      </c>
      <c r="F12" s="718">
        <v>937.5</v>
      </c>
      <c r="G12" s="636">
        <v>24854</v>
      </c>
      <c r="H12" s="637">
        <v>23060</v>
      </c>
      <c r="I12" s="376">
        <f>G12-H12</f>
        <v>1794</v>
      </c>
      <c r="J12" s="376">
        <f>$F12*I12</f>
        <v>1681875</v>
      </c>
      <c r="K12" s="377">
        <f>J12/1000000</f>
        <v>1.681875</v>
      </c>
      <c r="L12" s="636">
        <v>18202</v>
      </c>
      <c r="M12" s="637">
        <v>18202</v>
      </c>
      <c r="N12" s="376">
        <f>L12-M12</f>
        <v>0</v>
      </c>
      <c r="O12" s="376">
        <f>$F12*N12</f>
        <v>0</v>
      </c>
      <c r="P12" s="377">
        <f>O12/1000000</f>
        <v>0</v>
      </c>
      <c r="Q12" s="620"/>
    </row>
    <row r="13" spans="1:17" ht="19.5" customHeight="1">
      <c r="A13" s="328"/>
      <c r="B13" s="368" t="s">
        <v>266</v>
      </c>
      <c r="C13" s="369"/>
      <c r="D13" s="354"/>
      <c r="E13" s="106"/>
      <c r="F13" s="370"/>
      <c r="G13" s="330"/>
      <c r="H13" s="361"/>
      <c r="I13" s="361"/>
      <c r="J13" s="361"/>
      <c r="K13" s="378"/>
      <c r="L13" s="384"/>
      <c r="M13" s="385"/>
      <c r="N13" s="385"/>
      <c r="O13" s="385"/>
      <c r="P13" s="386"/>
      <c r="Q13" s="184"/>
    </row>
    <row r="14" spans="1:17" ht="19.5" customHeight="1">
      <c r="A14" s="328"/>
      <c r="B14" s="368"/>
      <c r="C14" s="369"/>
      <c r="D14" s="354"/>
      <c r="E14" s="106"/>
      <c r="F14" s="370"/>
      <c r="G14" s="330"/>
      <c r="H14" s="361"/>
      <c r="I14" s="361"/>
      <c r="J14" s="361"/>
      <c r="K14" s="378"/>
      <c r="L14" s="384"/>
      <c r="M14" s="385"/>
      <c r="N14" s="385"/>
      <c r="O14" s="385"/>
      <c r="P14" s="386"/>
      <c r="Q14" s="184"/>
    </row>
    <row r="15" spans="1:17" ht="19.5" customHeight="1">
      <c r="A15" s="328">
        <v>5</v>
      </c>
      <c r="B15" s="371" t="s">
        <v>267</v>
      </c>
      <c r="C15" s="369">
        <v>4864880</v>
      </c>
      <c r="D15" s="354" t="s">
        <v>12</v>
      </c>
      <c r="E15" s="119" t="s">
        <v>355</v>
      </c>
      <c r="F15" s="370">
        <v>-500</v>
      </c>
      <c r="G15" s="636">
        <v>991197</v>
      </c>
      <c r="H15" s="637">
        <v>991498</v>
      </c>
      <c r="I15" s="376">
        <f>G15-H15</f>
        <v>-301</v>
      </c>
      <c r="J15" s="376">
        <f>$F15*I15</f>
        <v>150500</v>
      </c>
      <c r="K15" s="377">
        <f>J15/1000000</f>
        <v>0.1505</v>
      </c>
      <c r="L15" s="636">
        <v>929558</v>
      </c>
      <c r="M15" s="637">
        <v>929739</v>
      </c>
      <c r="N15" s="376">
        <f>L15-M15</f>
        <v>-181</v>
      </c>
      <c r="O15" s="376">
        <f>$F15*N15</f>
        <v>90500</v>
      </c>
      <c r="P15" s="377">
        <f>O15/1000000</f>
        <v>0.0905</v>
      </c>
      <c r="Q15" s="184"/>
    </row>
    <row r="16" spans="1:17" ht="19.5" customHeight="1">
      <c r="A16" s="328">
        <v>6</v>
      </c>
      <c r="B16" s="371" t="s">
        <v>268</v>
      </c>
      <c r="C16" s="369">
        <v>4864881</v>
      </c>
      <c r="D16" s="354" t="s">
        <v>12</v>
      </c>
      <c r="E16" s="119" t="s">
        <v>355</v>
      </c>
      <c r="F16" s="370">
        <v>-500</v>
      </c>
      <c r="G16" s="636">
        <v>989854</v>
      </c>
      <c r="H16" s="637">
        <v>989968</v>
      </c>
      <c r="I16" s="376">
        <f>G16-H16</f>
        <v>-114</v>
      </c>
      <c r="J16" s="376">
        <f>$F16*I16</f>
        <v>57000</v>
      </c>
      <c r="K16" s="377">
        <f>J16/1000000</f>
        <v>0.057</v>
      </c>
      <c r="L16" s="636">
        <v>985705</v>
      </c>
      <c r="M16" s="637">
        <v>985945</v>
      </c>
      <c r="N16" s="376">
        <f>L16-M16</f>
        <v>-240</v>
      </c>
      <c r="O16" s="376">
        <f>$F16*N16</f>
        <v>120000</v>
      </c>
      <c r="P16" s="377">
        <f>O16/1000000</f>
        <v>0.12</v>
      </c>
      <c r="Q16" s="184"/>
    </row>
    <row r="17" spans="1:17" ht="19.5" customHeight="1">
      <c r="A17" s="328">
        <v>7</v>
      </c>
      <c r="B17" s="371" t="s">
        <v>283</v>
      </c>
      <c r="C17" s="369">
        <v>4902572</v>
      </c>
      <c r="D17" s="354" t="s">
        <v>12</v>
      </c>
      <c r="E17" s="119" t="s">
        <v>355</v>
      </c>
      <c r="F17" s="370">
        <v>300</v>
      </c>
      <c r="G17" s="636">
        <v>17</v>
      </c>
      <c r="H17" s="637">
        <v>17</v>
      </c>
      <c r="I17" s="376">
        <f>G17-H17</f>
        <v>0</v>
      </c>
      <c r="J17" s="376">
        <f>$F17*I17</f>
        <v>0</v>
      </c>
      <c r="K17" s="377">
        <f>J17/1000000</f>
        <v>0</v>
      </c>
      <c r="L17" s="636">
        <v>9</v>
      </c>
      <c r="M17" s="637">
        <v>9</v>
      </c>
      <c r="N17" s="376">
        <f>L17-M17</f>
        <v>0</v>
      </c>
      <c r="O17" s="376">
        <f>$F17*N17</f>
        <v>0</v>
      </c>
      <c r="P17" s="377">
        <f>O17/1000000</f>
        <v>0</v>
      </c>
      <c r="Q17" s="184"/>
    </row>
    <row r="18" spans="1:17" ht="19.5" customHeight="1">
      <c r="A18" s="328"/>
      <c r="B18" s="368"/>
      <c r="C18" s="369"/>
      <c r="D18" s="354"/>
      <c r="E18" s="119"/>
      <c r="F18" s="370"/>
      <c r="G18" s="118"/>
      <c r="H18" s="106"/>
      <c r="I18" s="52"/>
      <c r="J18" s="52"/>
      <c r="K18" s="122"/>
      <c r="L18" s="387"/>
      <c r="M18" s="23"/>
      <c r="N18" s="23"/>
      <c r="O18" s="23"/>
      <c r="P18" s="30"/>
      <c r="Q18" s="184"/>
    </row>
    <row r="19" spans="1:17" ht="19.5" customHeight="1">
      <c r="A19" s="328"/>
      <c r="B19" s="368"/>
      <c r="C19" s="369"/>
      <c r="D19" s="354"/>
      <c r="E19" s="119"/>
      <c r="F19" s="370"/>
      <c r="G19" s="118"/>
      <c r="H19" s="106"/>
      <c r="I19" s="52"/>
      <c r="J19" s="52"/>
      <c r="K19" s="122"/>
      <c r="L19" s="387"/>
      <c r="M19" s="23"/>
      <c r="N19" s="23"/>
      <c r="O19" s="23"/>
      <c r="P19" s="30"/>
      <c r="Q19" s="184"/>
    </row>
    <row r="20" spans="1:17" ht="19.5" customHeight="1">
      <c r="A20" s="328"/>
      <c r="B20" s="371"/>
      <c r="C20" s="369"/>
      <c r="D20" s="354"/>
      <c r="E20" s="119"/>
      <c r="F20" s="370"/>
      <c r="G20" s="118"/>
      <c r="H20" s="106"/>
      <c r="I20" s="52"/>
      <c r="J20" s="52"/>
      <c r="K20" s="122"/>
      <c r="L20" s="387"/>
      <c r="M20" s="23"/>
      <c r="N20" s="23"/>
      <c r="O20" s="23"/>
      <c r="P20" s="30"/>
      <c r="Q20" s="184"/>
    </row>
    <row r="21" spans="1:17" ht="19.5" customHeight="1">
      <c r="A21" s="328"/>
      <c r="B21" s="368" t="s">
        <v>269</v>
      </c>
      <c r="C21" s="369"/>
      <c r="D21" s="354"/>
      <c r="E21" s="119"/>
      <c r="F21" s="372"/>
      <c r="G21" s="118"/>
      <c r="H21" s="106"/>
      <c r="I21" s="49"/>
      <c r="J21" s="53"/>
      <c r="K21" s="380">
        <f>SUM(K9:K20)</f>
        <v>2.925875</v>
      </c>
      <c r="L21" s="388"/>
      <c r="M21" s="385"/>
      <c r="N21" s="385"/>
      <c r="O21" s="385"/>
      <c r="P21" s="381">
        <f>SUM(P9:P20)</f>
        <v>0.2173</v>
      </c>
      <c r="Q21" s="184"/>
    </row>
    <row r="22" spans="1:17" ht="19.5" customHeight="1">
      <c r="A22" s="328"/>
      <c r="B22" s="368" t="s">
        <v>270</v>
      </c>
      <c r="C22" s="369"/>
      <c r="D22" s="354"/>
      <c r="E22" s="119"/>
      <c r="F22" s="372"/>
      <c r="G22" s="118"/>
      <c r="H22" s="106"/>
      <c r="I22" s="49"/>
      <c r="J22" s="49"/>
      <c r="K22" s="122"/>
      <c r="L22" s="387"/>
      <c r="M22" s="23"/>
      <c r="N22" s="23"/>
      <c r="O22" s="23"/>
      <c r="P22" s="30"/>
      <c r="Q22" s="184"/>
    </row>
    <row r="23" spans="1:17" ht="19.5" customHeight="1">
      <c r="A23" s="328"/>
      <c r="B23" s="368" t="s">
        <v>271</v>
      </c>
      <c r="C23" s="369"/>
      <c r="D23" s="354"/>
      <c r="E23" s="119"/>
      <c r="F23" s="372"/>
      <c r="G23" s="118"/>
      <c r="H23" s="106"/>
      <c r="I23" s="49"/>
      <c r="J23" s="49"/>
      <c r="K23" s="122"/>
      <c r="L23" s="387"/>
      <c r="M23" s="23"/>
      <c r="N23" s="23"/>
      <c r="O23" s="23"/>
      <c r="P23" s="30"/>
      <c r="Q23" s="184"/>
    </row>
    <row r="24" spans="1:17" ht="19.5" customHeight="1">
      <c r="A24" s="328">
        <v>8</v>
      </c>
      <c r="B24" s="371" t="s">
        <v>272</v>
      </c>
      <c r="C24" s="369">
        <v>4864794</v>
      </c>
      <c r="D24" s="354" t="s">
        <v>12</v>
      </c>
      <c r="E24" s="119" t="s">
        <v>355</v>
      </c>
      <c r="F24" s="370">
        <v>200</v>
      </c>
      <c r="G24" s="636">
        <v>942915</v>
      </c>
      <c r="H24" s="637">
        <v>944325</v>
      </c>
      <c r="I24" s="376">
        <f>G24-H24</f>
        <v>-1410</v>
      </c>
      <c r="J24" s="376">
        <f>$F24*I24</f>
        <v>-282000</v>
      </c>
      <c r="K24" s="377">
        <f>J24/1000000</f>
        <v>-0.282</v>
      </c>
      <c r="L24" s="636">
        <v>991778</v>
      </c>
      <c r="M24" s="637">
        <v>991782</v>
      </c>
      <c r="N24" s="376">
        <f>L24-M24</f>
        <v>-4</v>
      </c>
      <c r="O24" s="376">
        <f>$F24*N24</f>
        <v>-800</v>
      </c>
      <c r="P24" s="377">
        <f>O24/1000000</f>
        <v>-0.0008</v>
      </c>
      <c r="Q24" s="184"/>
    </row>
    <row r="25" spans="1:17" ht="19.5" customHeight="1">
      <c r="A25" s="328">
        <v>9</v>
      </c>
      <c r="B25" s="371" t="s">
        <v>273</v>
      </c>
      <c r="C25" s="369">
        <v>4864795</v>
      </c>
      <c r="D25" s="354" t="s">
        <v>12</v>
      </c>
      <c r="E25" s="119" t="s">
        <v>355</v>
      </c>
      <c r="F25" s="370">
        <v>100</v>
      </c>
      <c r="G25" s="636">
        <v>817417</v>
      </c>
      <c r="H25" s="637">
        <v>827338</v>
      </c>
      <c r="I25" s="376">
        <f>G25-H25</f>
        <v>-9921</v>
      </c>
      <c r="J25" s="376">
        <f>$F25*I25</f>
        <v>-992100</v>
      </c>
      <c r="K25" s="377">
        <f>J25/1000000</f>
        <v>-0.9921</v>
      </c>
      <c r="L25" s="636">
        <v>928118</v>
      </c>
      <c r="M25" s="637">
        <v>928134</v>
      </c>
      <c r="N25" s="376">
        <f>L25-M25</f>
        <v>-16</v>
      </c>
      <c r="O25" s="376">
        <f>$F25*N25</f>
        <v>-1600</v>
      </c>
      <c r="P25" s="377">
        <f>O25/1000000</f>
        <v>-0.0016</v>
      </c>
      <c r="Q25" s="184"/>
    </row>
    <row r="26" spans="1:17" ht="19.5" customHeight="1">
      <c r="A26" s="328"/>
      <c r="B26" s="371"/>
      <c r="C26" s="369"/>
      <c r="D26" s="354"/>
      <c r="E26" s="119"/>
      <c r="F26" s="370"/>
      <c r="G26" s="118"/>
      <c r="H26" s="106"/>
      <c r="I26" s="52"/>
      <c r="J26" s="52"/>
      <c r="K26" s="122"/>
      <c r="L26" s="387"/>
      <c r="M26" s="23"/>
      <c r="N26" s="23"/>
      <c r="O26" s="23"/>
      <c r="P26" s="30"/>
      <c r="Q26" s="184"/>
    </row>
    <row r="27" spans="1:17" ht="19.5" customHeight="1">
      <c r="A27" s="328"/>
      <c r="B27" s="368" t="s">
        <v>274</v>
      </c>
      <c r="C27" s="371"/>
      <c r="D27" s="354"/>
      <c r="E27" s="119"/>
      <c r="F27" s="372"/>
      <c r="G27" s="118"/>
      <c r="H27" s="106"/>
      <c r="I27" s="49"/>
      <c r="J27" s="53"/>
      <c r="K27" s="381">
        <f>SUM(K24:K26)</f>
        <v>-1.2741</v>
      </c>
      <c r="L27" s="388"/>
      <c r="M27" s="385"/>
      <c r="N27" s="385"/>
      <c r="O27" s="385"/>
      <c r="P27" s="381">
        <f>SUM(P24:P26)</f>
        <v>-0.0024000000000000002</v>
      </c>
      <c r="Q27" s="184"/>
    </row>
    <row r="28" spans="1:17" ht="19.5" customHeight="1">
      <c r="A28" s="328"/>
      <c r="B28" s="368" t="s">
        <v>275</v>
      </c>
      <c r="C28" s="369"/>
      <c r="D28" s="354"/>
      <c r="E28" s="106"/>
      <c r="F28" s="370"/>
      <c r="G28" s="118"/>
      <c r="H28" s="106"/>
      <c r="I28" s="52"/>
      <c r="J28" s="48"/>
      <c r="K28" s="122"/>
      <c r="L28" s="387"/>
      <c r="M28" s="23"/>
      <c r="N28" s="23"/>
      <c r="O28" s="23"/>
      <c r="P28" s="30"/>
      <c r="Q28" s="184"/>
    </row>
    <row r="29" spans="1:17" ht="19.5" customHeight="1">
      <c r="A29" s="328"/>
      <c r="B29" s="368" t="s">
        <v>271</v>
      </c>
      <c r="C29" s="369"/>
      <c r="D29" s="354"/>
      <c r="E29" s="106"/>
      <c r="F29" s="370"/>
      <c r="G29" s="118"/>
      <c r="H29" s="106"/>
      <c r="I29" s="52"/>
      <c r="J29" s="48"/>
      <c r="K29" s="122"/>
      <c r="L29" s="387"/>
      <c r="M29" s="23"/>
      <c r="N29" s="23"/>
      <c r="O29" s="23"/>
      <c r="P29" s="30"/>
      <c r="Q29" s="184"/>
    </row>
    <row r="30" spans="1:17" ht="19.5" customHeight="1">
      <c r="A30" s="328">
        <v>10</v>
      </c>
      <c r="B30" s="371" t="s">
        <v>276</v>
      </c>
      <c r="C30" s="369">
        <v>4864819</v>
      </c>
      <c r="D30" s="354" t="s">
        <v>12</v>
      </c>
      <c r="E30" s="119" t="s">
        <v>355</v>
      </c>
      <c r="F30" s="373">
        <v>200</v>
      </c>
      <c r="G30" s="636">
        <v>197862</v>
      </c>
      <c r="H30" s="637">
        <v>194100</v>
      </c>
      <c r="I30" s="376">
        <f aca="true" t="shared" si="0" ref="I30:I35">G30-H30</f>
        <v>3762</v>
      </c>
      <c r="J30" s="376">
        <f aca="true" t="shared" si="1" ref="J30:J35">$F30*I30</f>
        <v>752400</v>
      </c>
      <c r="K30" s="377">
        <f aca="true" t="shared" si="2" ref="K30:K35">J30/1000000</f>
        <v>0.7524</v>
      </c>
      <c r="L30" s="636">
        <v>263341</v>
      </c>
      <c r="M30" s="637">
        <v>263302</v>
      </c>
      <c r="N30" s="376">
        <f aca="true" t="shared" si="3" ref="N30:N35">L30-M30</f>
        <v>39</v>
      </c>
      <c r="O30" s="376">
        <f aca="true" t="shared" si="4" ref="O30:O35">$F30*N30</f>
        <v>7800</v>
      </c>
      <c r="P30" s="377">
        <f aca="true" t="shared" si="5" ref="P30:P35">O30/1000000</f>
        <v>0.0078</v>
      </c>
      <c r="Q30" s="184"/>
    </row>
    <row r="31" spans="1:17" ht="19.5" customHeight="1">
      <c r="A31" s="328">
        <v>11</v>
      </c>
      <c r="B31" s="371" t="s">
        <v>277</v>
      </c>
      <c r="C31" s="369">
        <v>4864801</v>
      </c>
      <c r="D31" s="354" t="s">
        <v>12</v>
      </c>
      <c r="E31" s="119" t="s">
        <v>355</v>
      </c>
      <c r="F31" s="373">
        <v>200</v>
      </c>
      <c r="G31" s="636">
        <v>86038</v>
      </c>
      <c r="H31" s="637">
        <v>82932</v>
      </c>
      <c r="I31" s="376">
        <f t="shared" si="0"/>
        <v>3106</v>
      </c>
      <c r="J31" s="376">
        <f t="shared" si="1"/>
        <v>621200</v>
      </c>
      <c r="K31" s="377">
        <f t="shared" si="2"/>
        <v>0.6212</v>
      </c>
      <c r="L31" s="636">
        <v>41166</v>
      </c>
      <c r="M31" s="637">
        <v>41147</v>
      </c>
      <c r="N31" s="376">
        <f t="shared" si="3"/>
        <v>19</v>
      </c>
      <c r="O31" s="376">
        <f t="shared" si="4"/>
        <v>3800</v>
      </c>
      <c r="P31" s="377">
        <f t="shared" si="5"/>
        <v>0.0038</v>
      </c>
      <c r="Q31" s="184"/>
    </row>
    <row r="32" spans="1:17" ht="19.5" customHeight="1">
      <c r="A32" s="328">
        <v>12</v>
      </c>
      <c r="B32" s="371" t="s">
        <v>278</v>
      </c>
      <c r="C32" s="369">
        <v>4864820</v>
      </c>
      <c r="D32" s="354" t="s">
        <v>12</v>
      </c>
      <c r="E32" s="119" t="s">
        <v>355</v>
      </c>
      <c r="F32" s="373">
        <v>100</v>
      </c>
      <c r="G32" s="636">
        <v>133366</v>
      </c>
      <c r="H32" s="637">
        <v>127387</v>
      </c>
      <c r="I32" s="376">
        <f t="shared" si="0"/>
        <v>5979</v>
      </c>
      <c r="J32" s="376">
        <f t="shared" si="1"/>
        <v>597900</v>
      </c>
      <c r="K32" s="377">
        <f t="shared" si="2"/>
        <v>0.5979</v>
      </c>
      <c r="L32" s="636">
        <v>71746</v>
      </c>
      <c r="M32" s="637">
        <v>71709</v>
      </c>
      <c r="N32" s="376">
        <f t="shared" si="3"/>
        <v>37</v>
      </c>
      <c r="O32" s="376">
        <f t="shared" si="4"/>
        <v>3700</v>
      </c>
      <c r="P32" s="377">
        <f t="shared" si="5"/>
        <v>0.0037</v>
      </c>
      <c r="Q32" s="184"/>
    </row>
    <row r="33" spans="1:17" ht="19.5" customHeight="1">
      <c r="A33" s="328">
        <v>13</v>
      </c>
      <c r="B33" s="371" t="s">
        <v>279</v>
      </c>
      <c r="C33" s="369">
        <v>4865168</v>
      </c>
      <c r="D33" s="354" t="s">
        <v>12</v>
      </c>
      <c r="E33" s="119" t="s">
        <v>355</v>
      </c>
      <c r="F33" s="373">
        <v>1000</v>
      </c>
      <c r="G33" s="636">
        <v>988360</v>
      </c>
      <c r="H33" s="637">
        <v>988128</v>
      </c>
      <c r="I33" s="376">
        <f t="shared" si="0"/>
        <v>232</v>
      </c>
      <c r="J33" s="376">
        <f t="shared" si="1"/>
        <v>232000</v>
      </c>
      <c r="K33" s="377">
        <f t="shared" si="2"/>
        <v>0.232</v>
      </c>
      <c r="L33" s="636">
        <v>998304</v>
      </c>
      <c r="M33" s="637">
        <v>998300</v>
      </c>
      <c r="N33" s="376">
        <f t="shared" si="3"/>
        <v>4</v>
      </c>
      <c r="O33" s="376">
        <f t="shared" si="4"/>
        <v>4000</v>
      </c>
      <c r="P33" s="377">
        <f t="shared" si="5"/>
        <v>0.004</v>
      </c>
      <c r="Q33" s="184"/>
    </row>
    <row r="34" spans="1:17" ht="19.5" customHeight="1">
      <c r="A34" s="328">
        <v>14</v>
      </c>
      <c r="B34" s="371" t="s">
        <v>280</v>
      </c>
      <c r="C34" s="369">
        <v>4864802</v>
      </c>
      <c r="D34" s="354" t="s">
        <v>12</v>
      </c>
      <c r="E34" s="119" t="s">
        <v>355</v>
      </c>
      <c r="F34" s="373">
        <v>100</v>
      </c>
      <c r="G34" s="636">
        <v>973237</v>
      </c>
      <c r="H34" s="637">
        <v>974605</v>
      </c>
      <c r="I34" s="376">
        <f t="shared" si="0"/>
        <v>-1368</v>
      </c>
      <c r="J34" s="376">
        <f t="shared" si="1"/>
        <v>-136800</v>
      </c>
      <c r="K34" s="377">
        <f t="shared" si="2"/>
        <v>-0.1368</v>
      </c>
      <c r="L34" s="636">
        <v>7271</v>
      </c>
      <c r="M34" s="637">
        <v>7273</v>
      </c>
      <c r="N34" s="376">
        <f t="shared" si="3"/>
        <v>-2</v>
      </c>
      <c r="O34" s="376">
        <f t="shared" si="4"/>
        <v>-200</v>
      </c>
      <c r="P34" s="377">
        <f t="shared" si="5"/>
        <v>-0.0002</v>
      </c>
      <c r="Q34" s="184"/>
    </row>
    <row r="35" spans="1:17" ht="19.5" customHeight="1">
      <c r="A35" s="328">
        <v>15</v>
      </c>
      <c r="B35" s="371" t="s">
        <v>384</v>
      </c>
      <c r="C35" s="369">
        <v>5128400</v>
      </c>
      <c r="D35" s="354" t="s">
        <v>12</v>
      </c>
      <c r="E35" s="119" t="s">
        <v>355</v>
      </c>
      <c r="F35" s="373">
        <v>937.5</v>
      </c>
      <c r="G35" s="636">
        <v>999458</v>
      </c>
      <c r="H35" s="637">
        <v>999528</v>
      </c>
      <c r="I35" s="376">
        <f t="shared" si="0"/>
        <v>-70</v>
      </c>
      <c r="J35" s="376">
        <f t="shared" si="1"/>
        <v>-65625</v>
      </c>
      <c r="K35" s="377">
        <f t="shared" si="2"/>
        <v>-0.065625</v>
      </c>
      <c r="L35" s="636">
        <v>1549</v>
      </c>
      <c r="M35" s="637">
        <v>1555</v>
      </c>
      <c r="N35" s="376">
        <f t="shared" si="3"/>
        <v>-6</v>
      </c>
      <c r="O35" s="376">
        <f t="shared" si="4"/>
        <v>-5625</v>
      </c>
      <c r="P35" s="717">
        <f t="shared" si="5"/>
        <v>-0.005625</v>
      </c>
      <c r="Q35" s="184"/>
    </row>
    <row r="36" spans="1:17" ht="19.5" customHeight="1">
      <c r="A36" s="328"/>
      <c r="B36" s="368" t="s">
        <v>266</v>
      </c>
      <c r="C36" s="369"/>
      <c r="D36" s="354"/>
      <c r="E36" s="106"/>
      <c r="F36" s="370"/>
      <c r="G36" s="330"/>
      <c r="H36" s="361"/>
      <c r="I36" s="361"/>
      <c r="J36" s="379"/>
      <c r="K36" s="378"/>
      <c r="L36" s="384"/>
      <c r="M36" s="385"/>
      <c r="N36" s="385"/>
      <c r="O36" s="385"/>
      <c r="P36" s="386"/>
      <c r="Q36" s="184"/>
    </row>
    <row r="37" spans="1:17" ht="19.5" customHeight="1">
      <c r="A37" s="328">
        <v>16</v>
      </c>
      <c r="B37" s="371" t="s">
        <v>281</v>
      </c>
      <c r="C37" s="369">
        <v>4864882</v>
      </c>
      <c r="D37" s="354" t="s">
        <v>12</v>
      </c>
      <c r="E37" s="119" t="s">
        <v>355</v>
      </c>
      <c r="F37" s="373">
        <v>-625</v>
      </c>
      <c r="G37" s="636">
        <v>990203</v>
      </c>
      <c r="H37" s="637">
        <v>990321</v>
      </c>
      <c r="I37" s="376">
        <f>G37-H37</f>
        <v>-118</v>
      </c>
      <c r="J37" s="376">
        <f>$F37*I37</f>
        <v>73750</v>
      </c>
      <c r="K37" s="377">
        <f>J37/1000000</f>
        <v>0.07375</v>
      </c>
      <c r="L37" s="636">
        <v>995561</v>
      </c>
      <c r="M37" s="637">
        <v>995561</v>
      </c>
      <c r="N37" s="376">
        <f>L37-M37</f>
        <v>0</v>
      </c>
      <c r="O37" s="376">
        <f>$F37*N37</f>
        <v>0</v>
      </c>
      <c r="P37" s="717">
        <f>O37/1000000</f>
        <v>0</v>
      </c>
      <c r="Q37" s="620"/>
    </row>
    <row r="38" spans="1:17" ht="19.5" customHeight="1">
      <c r="A38" s="328">
        <v>17</v>
      </c>
      <c r="B38" s="371" t="s">
        <v>284</v>
      </c>
      <c r="C38" s="369">
        <v>4902572</v>
      </c>
      <c r="D38" s="354" t="s">
        <v>12</v>
      </c>
      <c r="E38" s="119" t="s">
        <v>355</v>
      </c>
      <c r="F38" s="373">
        <v>-300</v>
      </c>
      <c r="G38" s="636">
        <v>17</v>
      </c>
      <c r="H38" s="637">
        <v>17</v>
      </c>
      <c r="I38" s="376">
        <f>G38-H38</f>
        <v>0</v>
      </c>
      <c r="J38" s="376">
        <f>$F38*I38</f>
        <v>0</v>
      </c>
      <c r="K38" s="377">
        <f>J38/1000000</f>
        <v>0</v>
      </c>
      <c r="L38" s="636">
        <v>9</v>
      </c>
      <c r="M38" s="637">
        <v>9</v>
      </c>
      <c r="N38" s="376">
        <f>L38-M38</f>
        <v>0</v>
      </c>
      <c r="O38" s="376">
        <f>$F38*N38</f>
        <v>0</v>
      </c>
      <c r="P38" s="377">
        <f>O38/1000000</f>
        <v>0</v>
      </c>
      <c r="Q38" s="184"/>
    </row>
    <row r="39" spans="1:17" ht="19.5" customHeight="1">
      <c r="A39" s="328"/>
      <c r="B39" s="368"/>
      <c r="C39" s="369"/>
      <c r="D39" s="369"/>
      <c r="E39" s="371"/>
      <c r="F39" s="369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4"/>
      <c r="B40" s="375" t="s">
        <v>282</v>
      </c>
      <c r="C40" s="375"/>
      <c r="D40" s="375"/>
      <c r="E40" s="375"/>
      <c r="F40" s="375"/>
      <c r="G40" s="128"/>
      <c r="H40" s="127"/>
      <c r="I40" s="127"/>
      <c r="J40" s="127"/>
      <c r="K40" s="618">
        <f>SUM(K30:K39)</f>
        <v>2.074825</v>
      </c>
      <c r="L40" s="389"/>
      <c r="M40" s="390"/>
      <c r="N40" s="390"/>
      <c r="O40" s="390"/>
      <c r="P40" s="382">
        <f>SUM(P30:P39)</f>
        <v>0.013474999999999999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1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28" t="s">
        <v>341</v>
      </c>
      <c r="K44" s="393">
        <f>K21</f>
        <v>2.925875</v>
      </c>
      <c r="L44" s="392"/>
      <c r="M44" s="392"/>
      <c r="N44" s="392"/>
      <c r="O44" s="392"/>
      <c r="P44" s="393">
        <f>P21</f>
        <v>0.2173</v>
      </c>
    </row>
    <row r="45" spans="2:16" ht="21.75">
      <c r="B45" s="228" t="s">
        <v>342</v>
      </c>
      <c r="K45" s="393">
        <f>K27</f>
        <v>-1.2741</v>
      </c>
      <c r="L45" s="392"/>
      <c r="M45" s="392"/>
      <c r="N45" s="392"/>
      <c r="O45" s="392"/>
      <c r="P45" s="393">
        <f>P27</f>
        <v>-0.0024000000000000002</v>
      </c>
    </row>
    <row r="46" spans="2:16" ht="21.75">
      <c r="B46" s="228" t="s">
        <v>343</v>
      </c>
      <c r="K46" s="393">
        <f>K40</f>
        <v>2.074825</v>
      </c>
      <c r="L46" s="392"/>
      <c r="M46" s="392"/>
      <c r="N46" s="392"/>
      <c r="O46" s="392"/>
      <c r="P46" s="612">
        <f>P40</f>
        <v>0.013474999999999999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22">
      <selection activeCell="O40" sqref="O4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245</v>
      </c>
    </row>
    <row r="2" spans="1:16" ht="20.25">
      <c r="A2" s="402" t="s">
        <v>246</v>
      </c>
      <c r="P2" s="350" t="str">
        <f>NDPL!Q1</f>
        <v>MARCH-2013</v>
      </c>
    </row>
    <row r="3" spans="1:9" ht="18">
      <c r="A3" s="224" t="s">
        <v>360</v>
      </c>
      <c r="B3" s="224"/>
      <c r="C3" s="321"/>
      <c r="D3" s="322"/>
      <c r="E3" s="322"/>
      <c r="F3" s="321"/>
      <c r="G3" s="321"/>
      <c r="H3" s="321"/>
      <c r="I3" s="321"/>
    </row>
    <row r="4" spans="1:16" ht="24" thickBot="1">
      <c r="A4" s="3"/>
      <c r="G4" s="21"/>
      <c r="H4" s="21"/>
      <c r="I4" s="58" t="s">
        <v>407</v>
      </c>
      <c r="J4" s="21"/>
      <c r="K4" s="21"/>
      <c r="L4" s="21"/>
      <c r="M4" s="21"/>
      <c r="N4" s="58" t="s">
        <v>408</v>
      </c>
      <c r="O4" s="21"/>
      <c r="P4" s="21"/>
    </row>
    <row r="5" spans="1:17" ht="39.75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01/04/2013</v>
      </c>
      <c r="H5" s="41" t="str">
        <f>NDPL!H5</f>
        <v>INTIAL READING 01/03/2013</v>
      </c>
      <c r="I5" s="41" t="s">
        <v>4</v>
      </c>
      <c r="J5" s="41" t="s">
        <v>5</v>
      </c>
      <c r="K5" s="41" t="s">
        <v>6</v>
      </c>
      <c r="L5" s="43" t="str">
        <f>NDPL!G5</f>
        <v>FINAL READING 01/04/2013</v>
      </c>
      <c r="M5" s="41" t="str">
        <f>NDPL!H5</f>
        <v>INTIAL READING 01/03/2013</v>
      </c>
      <c r="N5" s="41" t="s">
        <v>4</v>
      </c>
      <c r="O5" s="41" t="s">
        <v>5</v>
      </c>
      <c r="P5" s="42" t="s">
        <v>6</v>
      </c>
      <c r="Q5" s="42" t="s">
        <v>318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46" t="s">
        <v>291</v>
      </c>
      <c r="C8" s="644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47" t="s">
        <v>292</v>
      </c>
      <c r="C9" s="648" t="s">
        <v>286</v>
      </c>
      <c r="D9" s="153"/>
      <c r="E9" s="148"/>
      <c r="F9" s="150"/>
      <c r="G9" s="25"/>
      <c r="H9" s="21"/>
      <c r="I9" s="81"/>
      <c r="J9" s="81"/>
      <c r="K9" s="83"/>
      <c r="L9" s="222"/>
      <c r="M9" s="81"/>
      <c r="N9" s="81"/>
      <c r="O9" s="81"/>
      <c r="P9" s="83"/>
      <c r="Q9" s="184"/>
    </row>
    <row r="10" spans="1:17" ht="20.25">
      <c r="A10" s="629">
        <v>1</v>
      </c>
      <c r="B10" s="643" t="s">
        <v>287</v>
      </c>
      <c r="C10" s="644">
        <v>4902497</v>
      </c>
      <c r="D10" s="706" t="s">
        <v>12</v>
      </c>
      <c r="E10" s="148" t="s">
        <v>364</v>
      </c>
      <c r="F10" s="645">
        <v>2000</v>
      </c>
      <c r="G10" s="636">
        <v>7947</v>
      </c>
      <c r="H10" s="637">
        <v>7878</v>
      </c>
      <c r="I10" s="637">
        <f>G10-H10</f>
        <v>69</v>
      </c>
      <c r="J10" s="637">
        <f>$F10*I10</f>
        <v>138000</v>
      </c>
      <c r="K10" s="637">
        <f>J10/1000000</f>
        <v>0.138</v>
      </c>
      <c r="L10" s="636">
        <v>333</v>
      </c>
      <c r="M10" s="637">
        <v>351</v>
      </c>
      <c r="N10" s="603">
        <f>L10-M10</f>
        <v>-18</v>
      </c>
      <c r="O10" s="603">
        <f>$F10*N10</f>
        <v>-36000</v>
      </c>
      <c r="P10" s="605">
        <f>O10/1000000</f>
        <v>-0.036</v>
      </c>
      <c r="Q10" s="184"/>
    </row>
    <row r="11" spans="1:17" ht="20.25">
      <c r="A11" s="629">
        <v>2</v>
      </c>
      <c r="B11" s="643" t="s">
        <v>289</v>
      </c>
      <c r="C11" s="644">
        <v>4902498</v>
      </c>
      <c r="D11" s="706" t="s">
        <v>12</v>
      </c>
      <c r="E11" s="148" t="s">
        <v>364</v>
      </c>
      <c r="F11" s="645">
        <v>2000</v>
      </c>
      <c r="G11" s="636">
        <v>11288</v>
      </c>
      <c r="H11" s="637">
        <v>11100</v>
      </c>
      <c r="I11" s="637">
        <f>G11-H11</f>
        <v>188</v>
      </c>
      <c r="J11" s="637">
        <f>$F11*I11</f>
        <v>376000</v>
      </c>
      <c r="K11" s="637">
        <f>J11/1000000</f>
        <v>0.376</v>
      </c>
      <c r="L11" s="636">
        <v>1192</v>
      </c>
      <c r="M11" s="637">
        <v>1009</v>
      </c>
      <c r="N11" s="603">
        <f>L11-M11</f>
        <v>183</v>
      </c>
      <c r="O11" s="603">
        <f>$F11*N11</f>
        <v>366000</v>
      </c>
      <c r="P11" s="605">
        <f>O11/1000000</f>
        <v>0.366</v>
      </c>
      <c r="Q11" s="184"/>
    </row>
    <row r="12" spans="1:17" ht="14.25">
      <c r="A12" s="118"/>
      <c r="B12" s="154"/>
      <c r="C12" s="136"/>
      <c r="D12" s="706"/>
      <c r="E12" s="155"/>
      <c r="F12" s="156"/>
      <c r="G12" s="162"/>
      <c r="H12" s="163"/>
      <c r="I12" s="81"/>
      <c r="J12" s="81"/>
      <c r="K12" s="83"/>
      <c r="L12" s="222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06"/>
      <c r="E13" s="155"/>
      <c r="F13" s="156"/>
      <c r="G13" s="162"/>
      <c r="H13" s="163"/>
      <c r="I13" s="81"/>
      <c r="J13" s="81"/>
      <c r="K13" s="83"/>
      <c r="L13" s="222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06"/>
      <c r="E14" s="155"/>
      <c r="F14" s="156"/>
      <c r="G14" s="162"/>
      <c r="H14" s="163"/>
      <c r="I14" s="81"/>
      <c r="J14" s="81"/>
      <c r="K14" s="83"/>
      <c r="L14" s="222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06"/>
      <c r="E15" s="155"/>
      <c r="F15" s="156"/>
      <c r="G15" s="162"/>
      <c r="H15" s="659" t="s">
        <v>327</v>
      </c>
      <c r="I15" s="638"/>
      <c r="J15" s="376"/>
      <c r="K15" s="639">
        <f>SUM(K10:K11)</f>
        <v>0.514</v>
      </c>
      <c r="L15" s="222"/>
      <c r="M15" s="660" t="s">
        <v>327</v>
      </c>
      <c r="N15" s="640"/>
      <c r="O15" s="633"/>
      <c r="P15" s="641">
        <f>SUM(P10:P11)</f>
        <v>0.33</v>
      </c>
      <c r="Q15" s="184"/>
    </row>
    <row r="16" spans="1:17" ht="18">
      <c r="A16" s="118"/>
      <c r="B16" s="397" t="s">
        <v>11</v>
      </c>
      <c r="C16" s="396"/>
      <c r="D16" s="706"/>
      <c r="E16" s="155"/>
      <c r="F16" s="156"/>
      <c r="G16" s="162"/>
      <c r="H16" s="163"/>
      <c r="I16" s="81"/>
      <c r="J16" s="81"/>
      <c r="K16" s="83"/>
      <c r="L16" s="222"/>
      <c r="M16" s="81"/>
      <c r="N16" s="81"/>
      <c r="O16" s="81"/>
      <c r="P16" s="83"/>
      <c r="Q16" s="184"/>
    </row>
    <row r="17" spans="1:17" ht="18">
      <c r="A17" s="158"/>
      <c r="B17" s="262" t="s">
        <v>293</v>
      </c>
      <c r="C17" s="188" t="s">
        <v>286</v>
      </c>
      <c r="D17" s="707"/>
      <c r="E17" s="155"/>
      <c r="F17" s="160"/>
      <c r="G17" s="25"/>
      <c r="H17" s="21"/>
      <c r="I17" s="81"/>
      <c r="J17" s="81"/>
      <c r="K17" s="83"/>
      <c r="L17" s="222"/>
      <c r="M17" s="81"/>
      <c r="N17" s="81"/>
      <c r="O17" s="81"/>
      <c r="P17" s="83"/>
      <c r="Q17" s="184"/>
    </row>
    <row r="18" spans="1:17" ht="20.25">
      <c r="A18" s="330">
        <v>3</v>
      </c>
      <c r="B18" s="395" t="s">
        <v>287</v>
      </c>
      <c r="C18" s="396">
        <v>4902505</v>
      </c>
      <c r="D18" s="706" t="s">
        <v>12</v>
      </c>
      <c r="E18" s="148" t="s">
        <v>364</v>
      </c>
      <c r="F18" s="649">
        <v>1000</v>
      </c>
      <c r="G18" s="636">
        <v>994959</v>
      </c>
      <c r="H18" s="637">
        <v>995838</v>
      </c>
      <c r="I18" s="637">
        <f>G18-H18</f>
        <v>-879</v>
      </c>
      <c r="J18" s="637">
        <f>$F18*I18</f>
        <v>-879000</v>
      </c>
      <c r="K18" s="637">
        <f>J18/1000000</f>
        <v>-0.879</v>
      </c>
      <c r="L18" s="636">
        <v>42456</v>
      </c>
      <c r="M18" s="637">
        <v>42456</v>
      </c>
      <c r="N18" s="603">
        <f>L18-M18</f>
        <v>0</v>
      </c>
      <c r="O18" s="603">
        <f>$F18*N18</f>
        <v>0</v>
      </c>
      <c r="P18" s="605">
        <f>O18/1000000</f>
        <v>0</v>
      </c>
      <c r="Q18" s="184"/>
    </row>
    <row r="19" spans="1:17" ht="20.25">
      <c r="A19" s="330">
        <v>4</v>
      </c>
      <c r="B19" s="395" t="s">
        <v>289</v>
      </c>
      <c r="C19" s="396">
        <v>5128424</v>
      </c>
      <c r="D19" s="706" t="s">
        <v>12</v>
      </c>
      <c r="E19" s="148" t="s">
        <v>364</v>
      </c>
      <c r="F19" s="649">
        <v>1000</v>
      </c>
      <c r="G19" s="733">
        <v>996683</v>
      </c>
      <c r="H19" s="734">
        <v>996992</v>
      </c>
      <c r="I19" s="734">
        <f>G19-H19</f>
        <v>-309</v>
      </c>
      <c r="J19" s="734">
        <f>$F19*I19</f>
        <v>-309000</v>
      </c>
      <c r="K19" s="734">
        <f>J19/1000000</f>
        <v>-0.309</v>
      </c>
      <c r="L19" s="733">
        <v>999630</v>
      </c>
      <c r="M19" s="734">
        <v>999903</v>
      </c>
      <c r="N19" s="735">
        <f>L19-M19</f>
        <v>-273</v>
      </c>
      <c r="O19" s="735">
        <f>$F19*N19</f>
        <v>-273000</v>
      </c>
      <c r="P19" s="736">
        <f>O19/1000000</f>
        <v>-0.273</v>
      </c>
      <c r="Q19" s="580"/>
    </row>
    <row r="20" spans="1:17" ht="12.75">
      <c r="A20" s="25"/>
      <c r="B20" s="21"/>
      <c r="C20" s="21"/>
      <c r="D20" s="21"/>
      <c r="E20" s="21"/>
      <c r="F20" s="21"/>
      <c r="G20" s="25"/>
      <c r="H20" s="21"/>
      <c r="I20" s="21"/>
      <c r="J20" s="21"/>
      <c r="K20" s="21"/>
      <c r="L20" s="25"/>
      <c r="M20" s="21"/>
      <c r="N20" s="21"/>
      <c r="O20" s="21"/>
      <c r="P20" s="125"/>
      <c r="Q20" s="184"/>
    </row>
    <row r="21" spans="1:17" ht="18">
      <c r="A21" s="25"/>
      <c r="B21" s="21"/>
      <c r="C21" s="21"/>
      <c r="D21" s="21"/>
      <c r="E21" s="21"/>
      <c r="F21" s="21"/>
      <c r="G21" s="25"/>
      <c r="H21" s="662" t="s">
        <v>327</v>
      </c>
      <c r="I21" s="661"/>
      <c r="J21" s="533"/>
      <c r="K21" s="642">
        <f>SUM(K18:K18)</f>
        <v>-0.879</v>
      </c>
      <c r="L21" s="25"/>
      <c r="M21" s="662" t="s">
        <v>327</v>
      </c>
      <c r="N21" s="642"/>
      <c r="O21" s="533"/>
      <c r="P21" s="642">
        <f>SUM(P18:P18)</f>
        <v>0</v>
      </c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3.5" thickBot="1">
      <c r="A23" s="31"/>
      <c r="B23" s="32"/>
      <c r="C23" s="32"/>
      <c r="D23" s="32"/>
      <c r="E23" s="32"/>
      <c r="F23" s="32"/>
      <c r="G23" s="31"/>
      <c r="H23" s="32"/>
      <c r="I23" s="239"/>
      <c r="J23" s="32"/>
      <c r="K23" s="240"/>
      <c r="L23" s="31"/>
      <c r="M23" s="32"/>
      <c r="N23" s="239"/>
      <c r="O23" s="32"/>
      <c r="P23" s="240"/>
      <c r="Q23" s="185"/>
    </row>
    <row r="24" ht="13.5" thickTop="1"/>
    <row r="28" spans="1:16" ht="18">
      <c r="A28" s="650" t="s">
        <v>295</v>
      </c>
      <c r="B28" s="225"/>
      <c r="C28" s="225"/>
      <c r="D28" s="225"/>
      <c r="E28" s="225"/>
      <c r="F28" s="225"/>
      <c r="K28" s="164">
        <f>(K15+K21)</f>
        <v>-0.365</v>
      </c>
      <c r="L28" s="165"/>
      <c r="M28" s="165"/>
      <c r="N28" s="165"/>
      <c r="O28" s="165"/>
      <c r="P28" s="164">
        <f>(P15+P21)</f>
        <v>0.33</v>
      </c>
    </row>
    <row r="31" spans="1:2" ht="18">
      <c r="A31" s="650" t="s">
        <v>296</v>
      </c>
      <c r="B31" s="650" t="s">
        <v>297</v>
      </c>
    </row>
    <row r="32" spans="1:16" ht="18">
      <c r="A32" s="241"/>
      <c r="B32" s="241"/>
      <c r="H32" s="189" t="s">
        <v>298</v>
      </c>
      <c r="I32" s="225"/>
      <c r="J32" s="189"/>
      <c r="K32" s="337">
        <v>0</v>
      </c>
      <c r="L32" s="337"/>
      <c r="M32" s="337"/>
      <c r="N32" s="337"/>
      <c r="O32" s="337"/>
      <c r="P32" s="337">
        <v>0</v>
      </c>
    </row>
    <row r="33" spans="8:16" ht="18">
      <c r="H33" s="189" t="s">
        <v>299</v>
      </c>
      <c r="I33" s="225"/>
      <c r="J33" s="189"/>
      <c r="K33" s="337">
        <f>BRPL!K17</f>
        <v>0</v>
      </c>
      <c r="L33" s="337"/>
      <c r="M33" s="337"/>
      <c r="N33" s="337"/>
      <c r="O33" s="337"/>
      <c r="P33" s="337">
        <f>BRPL!P17</f>
        <v>0</v>
      </c>
    </row>
    <row r="34" spans="8:16" ht="18">
      <c r="H34" s="189" t="s">
        <v>300</v>
      </c>
      <c r="I34" s="225"/>
      <c r="J34" s="189"/>
      <c r="K34" s="225">
        <f>BYPL!K32</f>
        <v>-0.09179999999999995</v>
      </c>
      <c r="L34" s="225"/>
      <c r="M34" s="651"/>
      <c r="N34" s="225"/>
      <c r="O34" s="225"/>
      <c r="P34" s="225">
        <f>BYPL!P32</f>
        <v>-7.2365</v>
      </c>
    </row>
    <row r="35" spans="8:16" ht="18">
      <c r="H35" s="189" t="s">
        <v>301</v>
      </c>
      <c r="I35" s="225"/>
      <c r="J35" s="189"/>
      <c r="K35" s="225">
        <f>NDMC!K33</f>
        <v>-0.027000000000000003</v>
      </c>
      <c r="L35" s="225"/>
      <c r="M35" s="225"/>
      <c r="N35" s="225"/>
      <c r="O35" s="225"/>
      <c r="P35" s="225">
        <f>NDMC!P33</f>
        <v>-0.41130000000000005</v>
      </c>
    </row>
    <row r="36" spans="8:16" ht="18">
      <c r="H36" s="189" t="s">
        <v>302</v>
      </c>
      <c r="I36" s="225"/>
      <c r="J36" s="189"/>
      <c r="K36" s="225"/>
      <c r="L36" s="225"/>
      <c r="M36" s="225"/>
      <c r="N36" s="225"/>
      <c r="O36" s="225"/>
      <c r="P36" s="225"/>
    </row>
    <row r="37" spans="8:16" ht="18">
      <c r="H37" s="652" t="s">
        <v>303</v>
      </c>
      <c r="I37" s="189"/>
      <c r="J37" s="189"/>
      <c r="K37" s="189">
        <f>SUM(K32:K36)</f>
        <v>-0.11879999999999996</v>
      </c>
      <c r="L37" s="225"/>
      <c r="M37" s="225"/>
      <c r="N37" s="225"/>
      <c r="O37" s="225"/>
      <c r="P37" s="189">
        <f>SUM(P32:P36)</f>
        <v>-7.6478</v>
      </c>
    </row>
    <row r="38" spans="8:16" ht="18">
      <c r="H38" s="225"/>
      <c r="I38" s="225"/>
      <c r="J38" s="225"/>
      <c r="K38" s="225"/>
      <c r="L38" s="225"/>
      <c r="M38" s="225"/>
      <c r="N38" s="225"/>
      <c r="O38" s="225"/>
      <c r="P38" s="225"/>
    </row>
    <row r="39" spans="1:16" ht="18">
      <c r="A39" s="650" t="s">
        <v>328</v>
      </c>
      <c r="B39" s="138"/>
      <c r="C39" s="138"/>
      <c r="D39" s="138"/>
      <c r="E39" s="138"/>
      <c r="F39" s="138"/>
      <c r="G39" s="138"/>
      <c r="H39" s="189"/>
      <c r="I39" s="653"/>
      <c r="J39" s="189"/>
      <c r="K39" s="653">
        <f>K28+K37</f>
        <v>-0.48379999999999995</v>
      </c>
      <c r="L39" s="225"/>
      <c r="M39" s="225"/>
      <c r="N39" s="225"/>
      <c r="O39" s="225"/>
      <c r="P39" s="653">
        <f>P28+P37</f>
        <v>-7.3178</v>
      </c>
    </row>
    <row r="40" spans="1:10" ht="18">
      <c r="A40" s="189"/>
      <c r="B40" s="137"/>
      <c r="C40" s="138"/>
      <c r="D40" s="138"/>
      <c r="E40" s="138"/>
      <c r="F40" s="138"/>
      <c r="G40" s="138"/>
      <c r="H40" s="138"/>
      <c r="I40" s="167"/>
      <c r="J40" s="138"/>
    </row>
    <row r="41" spans="1:10" ht="18">
      <c r="A41" s="652" t="s">
        <v>304</v>
      </c>
      <c r="B41" s="189" t="s">
        <v>305</v>
      </c>
      <c r="C41" s="138"/>
      <c r="D41" s="138"/>
      <c r="E41" s="138"/>
      <c r="F41" s="138"/>
      <c r="G41" s="138"/>
      <c r="H41" s="138"/>
      <c r="I41" s="167"/>
      <c r="J41" s="138"/>
    </row>
    <row r="42" spans="1:10" ht="12.75">
      <c r="A42" s="166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6" ht="18">
      <c r="A43" s="654" t="s">
        <v>306</v>
      </c>
      <c r="B43" s="655" t="s">
        <v>307</v>
      </c>
      <c r="C43" s="656" t="s">
        <v>308</v>
      </c>
      <c r="D43" s="655"/>
      <c r="E43" s="655"/>
      <c r="F43" s="655"/>
      <c r="G43" s="533">
        <v>31.0323</v>
      </c>
      <c r="H43" s="655" t="s">
        <v>309</v>
      </c>
      <c r="I43" s="655"/>
      <c r="J43" s="657"/>
      <c r="K43" s="655">
        <f>($K$39*G43)/100</f>
        <v>-0.1501342674</v>
      </c>
      <c r="L43" s="655"/>
      <c r="M43" s="655"/>
      <c r="N43" s="655"/>
      <c r="O43" s="655"/>
      <c r="P43" s="655">
        <f>($P$39*G43)/100</f>
        <v>-2.2708816493999997</v>
      </c>
    </row>
    <row r="44" spans="1:16" ht="18">
      <c r="A44" s="654" t="s">
        <v>310</v>
      </c>
      <c r="B44" s="655" t="s">
        <v>365</v>
      </c>
      <c r="C44" s="656" t="s">
        <v>308</v>
      </c>
      <c r="D44" s="655"/>
      <c r="E44" s="655"/>
      <c r="F44" s="655"/>
      <c r="G44" s="533">
        <v>37.4179</v>
      </c>
      <c r="H44" s="655" t="s">
        <v>309</v>
      </c>
      <c r="I44" s="655"/>
      <c r="J44" s="657"/>
      <c r="K44" s="655">
        <f>($K$39*G44)/100</f>
        <v>-0.1810278002</v>
      </c>
      <c r="L44" s="655"/>
      <c r="M44" s="655"/>
      <c r="N44" s="655"/>
      <c r="O44" s="655"/>
      <c r="P44" s="655">
        <f>($P$39*G44)/100</f>
        <v>-2.7381670862000003</v>
      </c>
    </row>
    <row r="45" spans="1:16" ht="18">
      <c r="A45" s="654" t="s">
        <v>311</v>
      </c>
      <c r="B45" s="655" t="s">
        <v>366</v>
      </c>
      <c r="C45" s="656" t="s">
        <v>308</v>
      </c>
      <c r="D45" s="655"/>
      <c r="E45" s="655"/>
      <c r="F45" s="655"/>
      <c r="G45" s="533">
        <v>22.4354</v>
      </c>
      <c r="H45" s="655" t="s">
        <v>309</v>
      </c>
      <c r="I45" s="655"/>
      <c r="J45" s="657"/>
      <c r="K45" s="655">
        <f>($K$39*G45)/100</f>
        <v>-0.10854246520000001</v>
      </c>
      <c r="L45" s="655"/>
      <c r="M45" s="655"/>
      <c r="N45" s="655"/>
      <c r="O45" s="655"/>
      <c r="P45" s="655">
        <f>($P$39*G45)/100</f>
        <v>-1.6417777012</v>
      </c>
    </row>
    <row r="46" spans="1:16" ht="18">
      <c r="A46" s="654" t="s">
        <v>312</v>
      </c>
      <c r="B46" s="655" t="s">
        <v>367</v>
      </c>
      <c r="C46" s="656" t="s">
        <v>308</v>
      </c>
      <c r="D46" s="655"/>
      <c r="E46" s="655"/>
      <c r="F46" s="655"/>
      <c r="G46" s="533">
        <v>8.2353</v>
      </c>
      <c r="H46" s="655" t="s">
        <v>309</v>
      </c>
      <c r="I46" s="655"/>
      <c r="J46" s="657"/>
      <c r="K46" s="655">
        <f>($K$39*G46)/100</f>
        <v>-0.0398423814</v>
      </c>
      <c r="L46" s="655"/>
      <c r="M46" s="655"/>
      <c r="N46" s="655"/>
      <c r="O46" s="655"/>
      <c r="P46" s="655">
        <f>($P$39*G46)/100</f>
        <v>-0.6026427834</v>
      </c>
    </row>
    <row r="47" spans="1:16" ht="18">
      <c r="A47" s="654" t="s">
        <v>313</v>
      </c>
      <c r="B47" s="655" t="s">
        <v>368</v>
      </c>
      <c r="C47" s="656" t="s">
        <v>308</v>
      </c>
      <c r="D47" s="655"/>
      <c r="E47" s="655"/>
      <c r="F47" s="655"/>
      <c r="G47" s="533">
        <v>0.879</v>
      </c>
      <c r="H47" s="655" t="s">
        <v>309</v>
      </c>
      <c r="I47" s="655"/>
      <c r="J47" s="657"/>
      <c r="K47" s="655">
        <f>($K$39*G47)/100</f>
        <v>-0.004252601999999999</v>
      </c>
      <c r="L47" s="655"/>
      <c r="M47" s="655"/>
      <c r="N47" s="655"/>
      <c r="O47" s="655"/>
      <c r="P47" s="655">
        <f>($P$39*G47)/100</f>
        <v>-0.064323462</v>
      </c>
    </row>
    <row r="48" spans="6:10" ht="12.75">
      <c r="F48" s="168"/>
      <c r="J48" s="169"/>
    </row>
    <row r="49" spans="1:10" ht="15">
      <c r="A49" s="658" t="s">
        <v>424</v>
      </c>
      <c r="F49" s="168"/>
      <c r="J49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K22" sqref="K22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323"/>
      <c r="R1" s="21"/>
    </row>
    <row r="2" spans="1:18" ht="30">
      <c r="A2" s="251"/>
      <c r="B2" s="21"/>
      <c r="C2" s="21"/>
      <c r="D2" s="21"/>
      <c r="E2" s="21"/>
      <c r="F2" s="21"/>
      <c r="G2" s="521" t="s">
        <v>363</v>
      </c>
      <c r="H2" s="21"/>
      <c r="I2" s="21"/>
      <c r="J2" s="21"/>
      <c r="K2" s="21"/>
      <c r="L2" s="21"/>
      <c r="M2" s="21"/>
      <c r="N2" s="21"/>
      <c r="O2" s="21"/>
      <c r="P2" s="21"/>
      <c r="Q2" s="324"/>
      <c r="R2" s="21"/>
    </row>
    <row r="3" spans="1:18" ht="26.25">
      <c r="A3" s="25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4"/>
      <c r="R3" s="21"/>
    </row>
    <row r="4" spans="1:18" ht="25.5">
      <c r="A4" s="25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4"/>
      <c r="R4" s="21"/>
    </row>
    <row r="5" spans="1:18" ht="23.25">
      <c r="A5" s="257"/>
      <c r="B5" s="21"/>
      <c r="C5" s="516" t="s">
        <v>393</v>
      </c>
      <c r="D5" s="21"/>
      <c r="E5" s="21"/>
      <c r="F5" s="21"/>
      <c r="G5" s="21"/>
      <c r="H5" s="21"/>
      <c r="I5" s="21"/>
      <c r="J5" s="21"/>
      <c r="K5" s="21"/>
      <c r="L5" s="254"/>
      <c r="M5" s="21"/>
      <c r="N5" s="21"/>
      <c r="O5" s="21"/>
      <c r="P5" s="21"/>
      <c r="Q5" s="324"/>
      <c r="R5" s="21"/>
    </row>
    <row r="6" spans="1:18" ht="18">
      <c r="A6" s="253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4"/>
      <c r="R6" s="21"/>
    </row>
    <row r="7" spans="1:18" ht="26.25">
      <c r="A7" s="251"/>
      <c r="B7" s="21"/>
      <c r="C7" s="21"/>
      <c r="D7" s="21"/>
      <c r="E7" s="21"/>
      <c r="F7" s="306" t="s">
        <v>412</v>
      </c>
      <c r="G7" s="21"/>
      <c r="H7" s="21"/>
      <c r="I7" s="21"/>
      <c r="J7" s="21"/>
      <c r="K7" s="21"/>
      <c r="L7" s="254"/>
      <c r="M7" s="21"/>
      <c r="N7" s="21"/>
      <c r="O7" s="21"/>
      <c r="P7" s="21"/>
      <c r="Q7" s="324"/>
      <c r="R7" s="21"/>
    </row>
    <row r="8" spans="1:18" ht="25.5">
      <c r="A8" s="252"/>
      <c r="B8" s="255"/>
      <c r="C8" s="21"/>
      <c r="D8" s="21"/>
      <c r="E8" s="21"/>
      <c r="F8" s="21"/>
      <c r="G8" s="21"/>
      <c r="H8" s="256"/>
      <c r="I8" s="21"/>
      <c r="J8" s="21"/>
      <c r="K8" s="21"/>
      <c r="L8" s="21"/>
      <c r="M8" s="21"/>
      <c r="N8" s="21"/>
      <c r="O8" s="21"/>
      <c r="P8" s="21"/>
      <c r="Q8" s="324"/>
      <c r="R8" s="21"/>
    </row>
    <row r="9" spans="1:18" ht="12.75">
      <c r="A9" s="257"/>
      <c r="B9" s="21"/>
      <c r="C9" s="21"/>
      <c r="D9" s="21"/>
      <c r="E9" s="21"/>
      <c r="F9" s="21"/>
      <c r="G9" s="21"/>
      <c r="H9" s="258"/>
      <c r="I9" s="21"/>
      <c r="J9" s="21"/>
      <c r="K9" s="21"/>
      <c r="L9" s="21"/>
      <c r="M9" s="21"/>
      <c r="N9" s="21"/>
      <c r="O9" s="21"/>
      <c r="P9" s="21"/>
      <c r="Q9" s="324"/>
      <c r="R9" s="21"/>
    </row>
    <row r="10" spans="1:18" ht="45.75" customHeight="1">
      <c r="A10" s="257"/>
      <c r="B10" s="313" t="s">
        <v>329</v>
      </c>
      <c r="C10" s="21"/>
      <c r="D10" s="21"/>
      <c r="E10" s="21"/>
      <c r="F10" s="21"/>
      <c r="G10" s="21"/>
      <c r="H10" s="258"/>
      <c r="I10" s="307"/>
      <c r="J10" s="80"/>
      <c r="K10" s="80"/>
      <c r="L10" s="80"/>
      <c r="M10" s="80"/>
      <c r="N10" s="307"/>
      <c r="O10" s="80"/>
      <c r="P10" s="80"/>
      <c r="Q10" s="324"/>
      <c r="R10" s="21"/>
    </row>
    <row r="11" spans="1:19" ht="20.25">
      <c r="A11" s="257"/>
      <c r="B11" s="21"/>
      <c r="C11" s="21"/>
      <c r="D11" s="21"/>
      <c r="E11" s="21"/>
      <c r="F11" s="21"/>
      <c r="G11" s="21"/>
      <c r="H11" s="261"/>
      <c r="I11" s="549" t="s">
        <v>348</v>
      </c>
      <c r="J11" s="308"/>
      <c r="K11" s="308"/>
      <c r="L11" s="308"/>
      <c r="M11" s="308"/>
      <c r="N11" s="549" t="s">
        <v>349</v>
      </c>
      <c r="O11" s="308"/>
      <c r="P11" s="308"/>
      <c r="Q11" s="510"/>
      <c r="R11" s="264"/>
      <c r="S11" s="244"/>
    </row>
    <row r="12" spans="1:18" ht="12.75">
      <c r="A12" s="257"/>
      <c r="B12" s="21"/>
      <c r="C12" s="21"/>
      <c r="D12" s="21"/>
      <c r="E12" s="21"/>
      <c r="F12" s="21"/>
      <c r="G12" s="21"/>
      <c r="H12" s="258"/>
      <c r="I12" s="305"/>
      <c r="J12" s="305"/>
      <c r="K12" s="305"/>
      <c r="L12" s="305"/>
      <c r="M12" s="305"/>
      <c r="N12" s="305"/>
      <c r="O12" s="305"/>
      <c r="P12" s="305"/>
      <c r="Q12" s="324"/>
      <c r="R12" s="21"/>
    </row>
    <row r="13" spans="1:18" ht="26.25">
      <c r="A13" s="515">
        <v>1</v>
      </c>
      <c r="B13" s="516" t="s">
        <v>330</v>
      </c>
      <c r="C13" s="517"/>
      <c r="D13" s="517"/>
      <c r="E13" s="514"/>
      <c r="F13" s="514"/>
      <c r="G13" s="260"/>
      <c r="H13" s="511" t="s">
        <v>362</v>
      </c>
      <c r="I13" s="512">
        <f>NDPL!K158</f>
        <v>0.8000407325999984</v>
      </c>
      <c r="J13" s="306"/>
      <c r="K13" s="306"/>
      <c r="L13" s="306"/>
      <c r="M13" s="511"/>
      <c r="N13" s="512">
        <f>NDPL!P158</f>
        <v>-0.3084066493999995</v>
      </c>
      <c r="O13" s="306"/>
      <c r="P13" s="306"/>
      <c r="Q13" s="324"/>
      <c r="R13" s="21"/>
    </row>
    <row r="14" spans="1:18" ht="26.25">
      <c r="A14" s="515"/>
      <c r="B14" s="516"/>
      <c r="C14" s="517"/>
      <c r="D14" s="517"/>
      <c r="E14" s="514"/>
      <c r="F14" s="514"/>
      <c r="G14" s="260"/>
      <c r="H14" s="511"/>
      <c r="I14" s="512"/>
      <c r="J14" s="306"/>
      <c r="K14" s="306"/>
      <c r="L14" s="306"/>
      <c r="M14" s="511"/>
      <c r="N14" s="512"/>
      <c r="O14" s="306"/>
      <c r="P14" s="306"/>
      <c r="Q14" s="324"/>
      <c r="R14" s="21"/>
    </row>
    <row r="15" spans="1:18" ht="26.25">
      <c r="A15" s="515"/>
      <c r="B15" s="516"/>
      <c r="C15" s="517"/>
      <c r="D15" s="517"/>
      <c r="E15" s="514"/>
      <c r="F15" s="514"/>
      <c r="G15" s="255"/>
      <c r="H15" s="511"/>
      <c r="I15" s="512"/>
      <c r="J15" s="306"/>
      <c r="K15" s="306"/>
      <c r="L15" s="306"/>
      <c r="M15" s="511"/>
      <c r="N15" s="512"/>
      <c r="O15" s="306"/>
      <c r="P15" s="306"/>
      <c r="Q15" s="324"/>
      <c r="R15" s="21"/>
    </row>
    <row r="16" spans="1:18" ht="26.25">
      <c r="A16" s="515">
        <v>2</v>
      </c>
      <c r="B16" s="516" t="s">
        <v>331</v>
      </c>
      <c r="C16" s="517"/>
      <c r="D16" s="517"/>
      <c r="E16" s="514"/>
      <c r="F16" s="514"/>
      <c r="G16" s="260"/>
      <c r="H16" s="511"/>
      <c r="I16" s="512">
        <f>BRPL!K173</f>
        <v>-3.3064847841999985</v>
      </c>
      <c r="J16" s="306"/>
      <c r="K16" s="306"/>
      <c r="L16" s="306"/>
      <c r="M16" s="511" t="s">
        <v>362</v>
      </c>
      <c r="N16" s="512">
        <f>BRPL!P173</f>
        <v>2.0043336137999996</v>
      </c>
      <c r="O16" s="306"/>
      <c r="P16" s="306"/>
      <c r="Q16" s="324"/>
      <c r="R16" s="21"/>
    </row>
    <row r="17" spans="1:18" ht="26.25">
      <c r="A17" s="515"/>
      <c r="B17" s="516"/>
      <c r="C17" s="517"/>
      <c r="D17" s="517"/>
      <c r="E17" s="514"/>
      <c r="F17" s="514"/>
      <c r="G17" s="260"/>
      <c r="H17" s="511"/>
      <c r="I17" s="512"/>
      <c r="J17" s="306"/>
      <c r="K17" s="306"/>
      <c r="L17" s="306"/>
      <c r="M17" s="511"/>
      <c r="N17" s="512"/>
      <c r="O17" s="306"/>
      <c r="P17" s="306"/>
      <c r="Q17" s="324"/>
      <c r="R17" s="21"/>
    </row>
    <row r="18" spans="1:18" ht="26.25">
      <c r="A18" s="515"/>
      <c r="B18" s="516"/>
      <c r="C18" s="517"/>
      <c r="D18" s="517"/>
      <c r="E18" s="514"/>
      <c r="F18" s="514"/>
      <c r="G18" s="255"/>
      <c r="H18" s="511"/>
      <c r="I18" s="512"/>
      <c r="J18" s="306"/>
      <c r="K18" s="306"/>
      <c r="L18" s="306"/>
      <c r="M18" s="511"/>
      <c r="N18" s="512"/>
      <c r="O18" s="306"/>
      <c r="P18" s="306"/>
      <c r="Q18" s="324"/>
      <c r="R18" s="21"/>
    </row>
    <row r="19" spans="1:18" ht="26.25">
      <c r="A19" s="515">
        <v>3</v>
      </c>
      <c r="B19" s="516" t="s">
        <v>332</v>
      </c>
      <c r="C19" s="517"/>
      <c r="D19" s="517"/>
      <c r="E19" s="514"/>
      <c r="F19" s="514"/>
      <c r="G19" s="260"/>
      <c r="H19" s="511" t="s">
        <v>362</v>
      </c>
      <c r="I19" s="512">
        <f>BYPL!K166</f>
        <v>7.7114905748</v>
      </c>
      <c r="J19" s="306"/>
      <c r="K19" s="306"/>
      <c r="L19" s="306"/>
      <c r="M19" s="511"/>
      <c r="N19" s="512">
        <f>BYPL!P166</f>
        <v>-2.6915778712000002</v>
      </c>
      <c r="O19" s="306"/>
      <c r="P19" s="306"/>
      <c r="Q19" s="324"/>
      <c r="R19" s="21"/>
    </row>
    <row r="20" spans="1:18" ht="26.25">
      <c r="A20" s="515"/>
      <c r="B20" s="516"/>
      <c r="C20" s="517"/>
      <c r="D20" s="517"/>
      <c r="E20" s="514"/>
      <c r="F20" s="514"/>
      <c r="G20" s="260"/>
      <c r="H20" s="511"/>
      <c r="I20" s="512"/>
      <c r="J20" s="306"/>
      <c r="K20" s="306"/>
      <c r="L20" s="306"/>
      <c r="M20" s="511"/>
      <c r="N20" s="512"/>
      <c r="O20" s="306"/>
      <c r="P20" s="306"/>
      <c r="Q20" s="324"/>
      <c r="R20" s="21"/>
    </row>
    <row r="21" spans="1:18" ht="26.25">
      <c r="A21" s="515"/>
      <c r="B21" s="518"/>
      <c r="C21" s="518"/>
      <c r="D21" s="518"/>
      <c r="E21" s="347"/>
      <c r="F21" s="347"/>
      <c r="G21" s="134"/>
      <c r="H21" s="511"/>
      <c r="I21" s="512"/>
      <c r="J21" s="306"/>
      <c r="K21" s="306"/>
      <c r="L21" s="306"/>
      <c r="M21" s="511"/>
      <c r="N21" s="512"/>
      <c r="O21" s="306"/>
      <c r="P21" s="306"/>
      <c r="Q21" s="324"/>
      <c r="R21" s="21"/>
    </row>
    <row r="22" spans="1:18" ht="26.25">
      <c r="A22" s="515">
        <v>4</v>
      </c>
      <c r="B22" s="516" t="s">
        <v>333</v>
      </c>
      <c r="C22" s="518"/>
      <c r="D22" s="518"/>
      <c r="E22" s="347"/>
      <c r="F22" s="347"/>
      <c r="G22" s="260"/>
      <c r="H22" s="511" t="s">
        <v>362</v>
      </c>
      <c r="I22" s="512">
        <f>NDMC!K80</f>
        <v>3.7877576186</v>
      </c>
      <c r="J22" s="306"/>
      <c r="K22" s="306"/>
      <c r="L22" s="306"/>
      <c r="M22" s="511" t="s">
        <v>362</v>
      </c>
      <c r="N22" s="512">
        <f>NDMC!P80</f>
        <v>0.7185572165999999</v>
      </c>
      <c r="O22" s="306"/>
      <c r="P22" s="306"/>
      <c r="Q22" s="324"/>
      <c r="R22" s="21"/>
    </row>
    <row r="23" spans="1:18" ht="26.25">
      <c r="A23" s="515"/>
      <c r="B23" s="516"/>
      <c r="C23" s="518"/>
      <c r="D23" s="518"/>
      <c r="E23" s="347"/>
      <c r="F23" s="347"/>
      <c r="G23" s="260"/>
      <c r="H23" s="511"/>
      <c r="I23" s="512"/>
      <c r="J23" s="306"/>
      <c r="K23" s="306"/>
      <c r="L23" s="306"/>
      <c r="M23" s="511"/>
      <c r="N23" s="512"/>
      <c r="O23" s="306"/>
      <c r="P23" s="306"/>
      <c r="Q23" s="324"/>
      <c r="R23" s="21"/>
    </row>
    <row r="24" spans="1:18" ht="26.25">
      <c r="A24" s="515"/>
      <c r="B24" s="518"/>
      <c r="C24" s="518"/>
      <c r="D24" s="518"/>
      <c r="E24" s="347"/>
      <c r="F24" s="347"/>
      <c r="G24" s="134"/>
      <c r="H24" s="511"/>
      <c r="I24" s="512"/>
      <c r="J24" s="306"/>
      <c r="K24" s="306"/>
      <c r="L24" s="306"/>
      <c r="M24" s="511"/>
      <c r="N24" s="512"/>
      <c r="O24" s="306"/>
      <c r="P24" s="306"/>
      <c r="Q24" s="324"/>
      <c r="R24" s="21"/>
    </row>
    <row r="25" spans="1:18" ht="26.25">
      <c r="A25" s="515">
        <v>5</v>
      </c>
      <c r="B25" s="516" t="s">
        <v>334</v>
      </c>
      <c r="C25" s="518"/>
      <c r="D25" s="518"/>
      <c r="E25" s="347"/>
      <c r="F25" s="347"/>
      <c r="G25" s="260"/>
      <c r="H25" s="511" t="s">
        <v>362</v>
      </c>
      <c r="I25" s="512">
        <f>MES!K58</f>
        <v>0.818347398</v>
      </c>
      <c r="J25" s="306"/>
      <c r="K25" s="306"/>
      <c r="L25" s="306"/>
      <c r="M25" s="511" t="s">
        <v>362</v>
      </c>
      <c r="N25" s="512">
        <f>MES!P58</f>
        <v>0.22567653799999998</v>
      </c>
      <c r="O25" s="306"/>
      <c r="P25" s="306"/>
      <c r="Q25" s="324"/>
      <c r="R25" s="21"/>
    </row>
    <row r="26" spans="1:18" ht="20.25">
      <c r="A26" s="257"/>
      <c r="B26" s="21"/>
      <c r="C26" s="21"/>
      <c r="D26" s="21"/>
      <c r="E26" s="21"/>
      <c r="F26" s="21"/>
      <c r="G26" s="21"/>
      <c r="H26" s="259"/>
      <c r="I26" s="513"/>
      <c r="J26" s="304"/>
      <c r="K26" s="304"/>
      <c r="L26" s="304"/>
      <c r="M26" s="304"/>
      <c r="N26" s="304"/>
      <c r="O26" s="304"/>
      <c r="P26" s="304"/>
      <c r="Q26" s="324"/>
      <c r="R26" s="21"/>
    </row>
    <row r="27" spans="1:18" ht="18">
      <c r="A27" s="253"/>
      <c r="B27" s="227"/>
      <c r="C27" s="262"/>
      <c r="D27" s="262"/>
      <c r="E27" s="262"/>
      <c r="F27" s="262"/>
      <c r="G27" s="263"/>
      <c r="H27" s="259"/>
      <c r="I27" s="21"/>
      <c r="J27" s="21"/>
      <c r="K27" s="21"/>
      <c r="L27" s="21"/>
      <c r="M27" s="21"/>
      <c r="N27" s="21"/>
      <c r="O27" s="21"/>
      <c r="P27" s="21"/>
      <c r="Q27" s="324"/>
      <c r="R27" s="21"/>
    </row>
    <row r="28" spans="1:18" ht="15">
      <c r="A28" s="257"/>
      <c r="B28" s="21"/>
      <c r="C28" s="21"/>
      <c r="D28" s="21"/>
      <c r="E28" s="21"/>
      <c r="F28" s="21"/>
      <c r="G28" s="21"/>
      <c r="H28" s="259"/>
      <c r="I28" s="21"/>
      <c r="J28" s="21"/>
      <c r="K28" s="21"/>
      <c r="L28" s="21"/>
      <c r="M28" s="21"/>
      <c r="N28" s="21"/>
      <c r="O28" s="21"/>
      <c r="P28" s="21"/>
      <c r="Q28" s="324"/>
      <c r="R28" s="21"/>
    </row>
    <row r="29" spans="1:18" ht="54" customHeight="1" thickBot="1">
      <c r="A29" s="508" t="s">
        <v>335</v>
      </c>
      <c r="B29" s="309"/>
      <c r="C29" s="309"/>
      <c r="D29" s="309"/>
      <c r="E29" s="309"/>
      <c r="F29" s="309"/>
      <c r="G29" s="309"/>
      <c r="H29" s="310"/>
      <c r="I29" s="310"/>
      <c r="J29" s="310"/>
      <c r="K29" s="310"/>
      <c r="L29" s="310"/>
      <c r="M29" s="310"/>
      <c r="N29" s="310"/>
      <c r="O29" s="310"/>
      <c r="P29" s="310"/>
      <c r="Q29" s="325"/>
      <c r="R29" s="21"/>
    </row>
    <row r="30" spans="1:9" ht="13.5" thickTop="1">
      <c r="A30" s="250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2" t="s">
        <v>361</v>
      </c>
      <c r="B33" s="21"/>
      <c r="C33" s="21"/>
      <c r="D33" s="21"/>
      <c r="E33" s="507"/>
      <c r="F33" s="507"/>
      <c r="G33" s="21"/>
      <c r="H33" s="21"/>
      <c r="I33" s="21"/>
    </row>
    <row r="34" spans="1:9" ht="15">
      <c r="A34" s="287"/>
      <c r="B34" s="287"/>
      <c r="C34" s="287"/>
      <c r="D34" s="287"/>
      <c r="E34" s="507"/>
      <c r="F34" s="507"/>
      <c r="G34" s="21"/>
      <c r="H34" s="21"/>
      <c r="I34" s="21"/>
    </row>
    <row r="35" spans="1:9" s="507" customFormat="1" ht="15" customHeight="1">
      <c r="A35" s="520" t="s">
        <v>369</v>
      </c>
      <c r="E35"/>
      <c r="F35"/>
      <c r="G35" s="287"/>
      <c r="H35" s="287"/>
      <c r="I35" s="287"/>
    </row>
    <row r="36" spans="1:9" s="507" customFormat="1" ht="15" customHeight="1">
      <c r="A36" s="520"/>
      <c r="E36"/>
      <c r="F36"/>
      <c r="H36" s="287"/>
      <c r="I36" s="287"/>
    </row>
    <row r="37" spans="1:9" s="507" customFormat="1" ht="15" customHeight="1">
      <c r="A37" s="520" t="s">
        <v>370</v>
      </c>
      <c r="E37"/>
      <c r="F37"/>
      <c r="I37" s="287"/>
    </row>
    <row r="38" spans="1:9" s="507" customFormat="1" ht="15" customHeight="1">
      <c r="A38" s="519"/>
      <c r="E38"/>
      <c r="F38"/>
      <c r="I38" s="287"/>
    </row>
    <row r="39" spans="1:9" s="507" customFormat="1" ht="15" customHeight="1">
      <c r="A39" s="520"/>
      <c r="E39"/>
      <c r="F39"/>
      <c r="I39" s="287"/>
    </row>
    <row r="40" spans="1:6" s="507" customFormat="1" ht="15" customHeight="1">
      <c r="A40" s="520"/>
      <c r="B40" s="50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E1">
      <selection activeCell="Q20" sqref="Q20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21"/>
      <c r="H1" s="21"/>
      <c r="I1" s="58" t="s">
        <v>407</v>
      </c>
      <c r="J1" s="21"/>
      <c r="K1" s="21"/>
      <c r="L1" s="21"/>
      <c r="M1" s="21"/>
      <c r="N1" s="58" t="s">
        <v>408</v>
      </c>
      <c r="O1" s="21"/>
      <c r="P1" s="21"/>
    </row>
    <row r="2" spans="1:17" ht="52.5" thickBot="1" thickTop="1">
      <c r="A2" s="43" t="s">
        <v>8</v>
      </c>
      <c r="B2" s="40" t="s">
        <v>9</v>
      </c>
      <c r="C2" s="41" t="s">
        <v>1</v>
      </c>
      <c r="D2" s="41" t="s">
        <v>2</v>
      </c>
      <c r="E2" s="41" t="s">
        <v>3</v>
      </c>
      <c r="F2" s="41" t="s">
        <v>10</v>
      </c>
      <c r="G2" s="43" t="str">
        <f>NDPL!G5</f>
        <v>FINAL READING 01/04/2013</v>
      </c>
      <c r="H2" s="41" t="str">
        <f>NDPL!H5</f>
        <v>INTIAL READING 01/03/2013</v>
      </c>
      <c r="I2" s="41" t="s">
        <v>4</v>
      </c>
      <c r="J2" s="41" t="s">
        <v>5</v>
      </c>
      <c r="K2" s="41" t="s">
        <v>6</v>
      </c>
      <c r="L2" s="43" t="str">
        <f>NDPL!G5</f>
        <v>FINAL READING 01/04/2013</v>
      </c>
      <c r="M2" s="41" t="str">
        <f>NDPL!H5</f>
        <v>INTIAL READING 01/03/2013</v>
      </c>
      <c r="N2" s="41" t="s">
        <v>4</v>
      </c>
      <c r="O2" s="41" t="s">
        <v>5</v>
      </c>
      <c r="P2" s="42" t="s">
        <v>6</v>
      </c>
      <c r="Q2" s="691"/>
    </row>
    <row r="3" ht="14.25" thickBot="1" thickTop="1"/>
    <row r="4" spans="1:17" ht="13.5" thickTop="1">
      <c r="A4" s="26"/>
      <c r="B4" s="312" t="s">
        <v>350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354</v>
      </c>
      <c r="C5" s="159" t="s">
        <v>286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351</v>
      </c>
      <c r="C6" s="23">
        <v>4902492</v>
      </c>
      <c r="D6" s="155" t="s">
        <v>12</v>
      </c>
      <c r="E6" s="155" t="s">
        <v>288</v>
      </c>
      <c r="F6" s="30">
        <v>1500</v>
      </c>
      <c r="G6" s="446">
        <v>966172</v>
      </c>
      <c r="H6" s="447">
        <v>967378</v>
      </c>
      <c r="I6" s="81">
        <f>G6-H6</f>
        <v>-1206</v>
      </c>
      <c r="J6" s="81">
        <f>$F6*I6</f>
        <v>-1809000</v>
      </c>
      <c r="K6" s="83">
        <f>J6/1000000</f>
        <v>-1.809</v>
      </c>
      <c r="L6" s="446">
        <v>981080</v>
      </c>
      <c r="M6" s="447">
        <v>981080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722">
        <v>2</v>
      </c>
      <c r="B7" s="131" t="s">
        <v>352</v>
      </c>
      <c r="C7" s="723">
        <v>5128477</v>
      </c>
      <c r="D7" s="155" t="s">
        <v>12</v>
      </c>
      <c r="E7" s="155" t="s">
        <v>288</v>
      </c>
      <c r="F7" s="724">
        <v>1500</v>
      </c>
      <c r="G7" s="446">
        <v>999824</v>
      </c>
      <c r="H7" s="447">
        <v>106</v>
      </c>
      <c r="I7" s="81">
        <f>G7-H7</f>
        <v>999718</v>
      </c>
      <c r="J7" s="81">
        <f>$F7*I7</f>
        <v>1499577000</v>
      </c>
      <c r="K7" s="83">
        <f>J7/1000000</f>
        <v>1499.577</v>
      </c>
      <c r="L7" s="446">
        <v>998126</v>
      </c>
      <c r="M7" s="447">
        <v>998126</v>
      </c>
      <c r="N7" s="81">
        <f>L7-M7</f>
        <v>0</v>
      </c>
      <c r="O7" s="81">
        <f>$F7*N7</f>
        <v>0</v>
      </c>
      <c r="P7" s="83">
        <f>O7/1000000</f>
        <v>0</v>
      </c>
      <c r="Q7" s="184"/>
    </row>
    <row r="8" spans="1:17" ht="15">
      <c r="A8" s="102">
        <v>3</v>
      </c>
      <c r="B8" s="131" t="s">
        <v>353</v>
      </c>
      <c r="C8" s="23">
        <v>4902494</v>
      </c>
      <c r="D8" s="155" t="s">
        <v>12</v>
      </c>
      <c r="E8" s="155" t="s">
        <v>288</v>
      </c>
      <c r="F8" s="30">
        <v>1500</v>
      </c>
      <c r="G8" s="446">
        <v>918630</v>
      </c>
      <c r="H8" s="447">
        <v>919595</v>
      </c>
      <c r="I8" s="81">
        <f>G8-H8</f>
        <v>-965</v>
      </c>
      <c r="J8" s="81">
        <f>$F8*I8</f>
        <v>-1447500</v>
      </c>
      <c r="K8" s="83">
        <f>J8/1000000</f>
        <v>-1.4475</v>
      </c>
      <c r="L8" s="446">
        <v>968097</v>
      </c>
      <c r="M8" s="447">
        <v>968097</v>
      </c>
      <c r="N8" s="81">
        <f>L8-M8</f>
        <v>0</v>
      </c>
      <c r="O8" s="81">
        <f>$F8*N8</f>
        <v>0</v>
      </c>
      <c r="P8" s="83">
        <f>O8/1000000</f>
        <v>0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3" t="s">
        <v>327</v>
      </c>
      <c r="J12" s="21"/>
      <c r="K12" s="242">
        <f>SUM(K6:K8)</f>
        <v>1496.3205</v>
      </c>
      <c r="L12" s="102"/>
      <c r="M12" s="23"/>
      <c r="N12" s="243" t="s">
        <v>327</v>
      </c>
      <c r="O12" s="21"/>
      <c r="P12" s="242">
        <f>SUM(P6:P8)</f>
        <v>0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4"/>
      <c r="J13" s="21"/>
      <c r="K13" s="238"/>
      <c r="L13" s="102"/>
      <c r="M13" s="23"/>
      <c r="N13" s="394"/>
      <c r="O13" s="21"/>
      <c r="P13" s="238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157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285</v>
      </c>
      <c r="C16" s="142" t="s">
        <v>286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287</v>
      </c>
      <c r="C17" s="147">
        <v>4902509</v>
      </c>
      <c r="D17" s="148" t="s">
        <v>12</v>
      </c>
      <c r="E17" s="148" t="s">
        <v>288</v>
      </c>
      <c r="F17" s="149">
        <v>5000</v>
      </c>
      <c r="G17" s="446">
        <v>997239</v>
      </c>
      <c r="H17" s="447">
        <v>997240</v>
      </c>
      <c r="I17" s="81">
        <f>G17-H17</f>
        <v>-1</v>
      </c>
      <c r="J17" s="81">
        <f>$F17*I17</f>
        <v>-5000</v>
      </c>
      <c r="K17" s="83">
        <f>J17/1000000</f>
        <v>-0.005</v>
      </c>
      <c r="L17" s="446">
        <v>31579</v>
      </c>
      <c r="M17" s="447">
        <v>32034</v>
      </c>
      <c r="N17" s="81">
        <f>L17-M17</f>
        <v>-455</v>
      </c>
      <c r="O17" s="81">
        <f>$F17*N17</f>
        <v>-2275000</v>
      </c>
      <c r="P17" s="83">
        <f>O17/1000000</f>
        <v>-2.275</v>
      </c>
      <c r="Q17" s="184"/>
    </row>
    <row r="18" spans="1:17" ht="15">
      <c r="A18" s="145">
        <v>2</v>
      </c>
      <c r="B18" s="146" t="s">
        <v>289</v>
      </c>
      <c r="C18" s="147">
        <v>4902510</v>
      </c>
      <c r="D18" s="148" t="s">
        <v>12</v>
      </c>
      <c r="E18" s="148" t="s">
        <v>288</v>
      </c>
      <c r="F18" s="149">
        <v>1000</v>
      </c>
      <c r="G18" s="446">
        <v>999590</v>
      </c>
      <c r="H18" s="447">
        <v>999596</v>
      </c>
      <c r="I18" s="81">
        <f>G18-H18</f>
        <v>-6</v>
      </c>
      <c r="J18" s="81">
        <f>$F18*I18</f>
        <v>-6000</v>
      </c>
      <c r="K18" s="83">
        <f>J18/1000000</f>
        <v>-0.006</v>
      </c>
      <c r="L18" s="446">
        <v>2801</v>
      </c>
      <c r="M18" s="447">
        <v>3311</v>
      </c>
      <c r="N18" s="81">
        <f>L18-M18</f>
        <v>-510</v>
      </c>
      <c r="O18" s="81">
        <f>$F18*N18</f>
        <v>-510000</v>
      </c>
      <c r="P18" s="83">
        <f>O18/1000000</f>
        <v>-0.51</v>
      </c>
      <c r="Q18" s="184"/>
    </row>
    <row r="19" spans="1:17" ht="15">
      <c r="A19" s="145">
        <v>3</v>
      </c>
      <c r="B19" s="146" t="s">
        <v>290</v>
      </c>
      <c r="C19" s="147">
        <v>4864947</v>
      </c>
      <c r="D19" s="148" t="s">
        <v>12</v>
      </c>
      <c r="E19" s="148" t="s">
        <v>288</v>
      </c>
      <c r="F19" s="149">
        <v>1000</v>
      </c>
      <c r="G19" s="446"/>
      <c r="H19" s="447"/>
      <c r="I19" s="81">
        <f>G19-H19</f>
        <v>0</v>
      </c>
      <c r="J19" s="81">
        <f>$F19*I19</f>
        <v>0</v>
      </c>
      <c r="K19" s="83">
        <f>J19/1000000</f>
        <v>0</v>
      </c>
      <c r="L19" s="446"/>
      <c r="M19" s="447"/>
      <c r="N19" s="81">
        <f>L19-M19</f>
        <v>0</v>
      </c>
      <c r="O19" s="81">
        <f>$F19*N19</f>
        <v>0</v>
      </c>
      <c r="P19" s="83">
        <f>O19/1000000</f>
        <v>0</v>
      </c>
      <c r="Q19" s="184" t="s">
        <v>420</v>
      </c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3" t="s">
        <v>327</v>
      </c>
      <c r="J23" s="21"/>
      <c r="K23" s="242">
        <f>SUM(K17:K19)</f>
        <v>-0.011</v>
      </c>
      <c r="L23" s="25"/>
      <c r="M23" s="21"/>
      <c r="N23" s="243" t="s">
        <v>327</v>
      </c>
      <c r="O23" s="21"/>
      <c r="P23" s="242">
        <f>SUM(P17:P19)</f>
        <v>-2.785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2013-04-18T07:19:32Z</cp:lastPrinted>
  <dcterms:created xsi:type="dcterms:W3CDTF">1996-10-14T23:33:28Z</dcterms:created>
  <dcterms:modified xsi:type="dcterms:W3CDTF">2013-04-23T08:09:33Z</dcterms:modified>
  <cp:category/>
  <cp:version/>
  <cp:contentType/>
  <cp:contentStatus/>
</cp:coreProperties>
</file>